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3.3.2" sheetId="1" r:id="rId1"/>
  </sheets>
  <calcPr calcId="124519"/>
</workbook>
</file>

<file path=xl/calcChain.xml><?xml version="1.0" encoding="utf-8"?>
<calcChain xmlns="http://schemas.openxmlformats.org/spreadsheetml/2006/main">
  <c r="B129" i="1"/>
  <c r="C129"/>
  <c r="D129"/>
  <c r="E129"/>
  <c r="F129"/>
  <c r="B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B67"/>
  <c r="E66"/>
  <c r="E65"/>
  <c r="B43"/>
  <c r="E42"/>
  <c r="E41"/>
  <c r="E40"/>
  <c r="E39"/>
  <c r="B32"/>
  <c r="E31"/>
  <c r="E30"/>
  <c r="E29"/>
  <c r="E28"/>
  <c r="B19"/>
  <c r="E18"/>
  <c r="E17"/>
  <c r="E16"/>
  <c r="E15"/>
  <c r="E14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38"/>
  <c r="E37"/>
  <c r="E36"/>
  <c r="E35"/>
  <c r="E34"/>
  <c r="E33"/>
  <c r="E27"/>
  <c r="E26"/>
  <c r="E25"/>
  <c r="E24"/>
  <c r="E23"/>
  <c r="E22"/>
  <c r="E21"/>
  <c r="E20"/>
  <c r="E13"/>
  <c r="E12"/>
  <c r="E11"/>
  <c r="E10"/>
  <c r="E9"/>
  <c r="E8"/>
  <c r="E7"/>
  <c r="E6"/>
  <c r="E5"/>
  <c r="E4"/>
  <c r="G129" l="1"/>
</calcChain>
</file>

<file path=xl/sharedStrings.xml><?xml version="1.0" encoding="utf-8"?>
<sst xmlns="http://schemas.openxmlformats.org/spreadsheetml/2006/main" count="181" uniqueCount="152">
  <si>
    <t>3.3.2 Number of workshops/seminars conducted on Research methodology, Intellectual Property Rights (IPR),entrepreneurship and skill development during the last five years(5)</t>
  </si>
  <si>
    <t xml:space="preserve">3.3.2.1: Total number of workshops/seminars conducted on Research Methodology, Intellectual Property Rights (IPR) and entrepreneurship and skills development year wise during last five years </t>
  </si>
  <si>
    <t>Year</t>
  </si>
  <si>
    <t>Name of the workshop/ seminar</t>
  </si>
  <si>
    <t>Number of Participants</t>
  </si>
  <si>
    <t>Date From – To</t>
  </si>
  <si>
    <t>Link to the Activity report on the website</t>
  </si>
  <si>
    <t>2016-17</t>
  </si>
  <si>
    <t>ICT for Teaching</t>
  </si>
  <si>
    <t>21-12-2016 to 26-12-2016</t>
  </si>
  <si>
    <t>Ploymer Nano Composite for Electrical and Electronics Engineering</t>
  </si>
  <si>
    <t>24-10-2016 - 26-10-2016</t>
  </si>
  <si>
    <t>Issue and Challenges in Solar and Wind Power Generation and Utilization</t>
  </si>
  <si>
    <t>04-01-2017 to 07-01-2017</t>
  </si>
  <si>
    <t>Entrepreneurship Awareness Camp</t>
  </si>
  <si>
    <t>26-08-2016 to 28-08-2016</t>
  </si>
  <si>
    <r>
      <t>21-10-2016 to 23-10-</t>
    </r>
    <r>
      <rPr>
        <sz val="11"/>
        <color theme="1"/>
        <rFont val="Calibri"/>
        <family val="2"/>
        <scheme val="minor"/>
      </rPr>
      <t>2016</t>
    </r>
  </si>
  <si>
    <t>06-01-2017 to 08-01-2017</t>
  </si>
  <si>
    <t>27-01-2017 to 29-01-2017</t>
  </si>
  <si>
    <t>Entrepreneurship Awareness Camp for girl students</t>
  </si>
  <si>
    <t>17-02-2017 to 19-02-2017</t>
  </si>
  <si>
    <t>17-03-2017 to 19-03-2017</t>
  </si>
  <si>
    <t xml:space="preserve">WTO and the Internet Era: Internet of Things (IoT): The Next Big Revolution </t>
  </si>
  <si>
    <t>Two Day Workshop on Basic Rietveld Refinement Analysis(Sponsored by TEQIP-II)</t>
  </si>
  <si>
    <t>24-03-2017 to 25-03-2017</t>
  </si>
  <si>
    <t>2017-18</t>
  </si>
  <si>
    <t>Project Management System</t>
  </si>
  <si>
    <t>24-07-2017 to 29-07-2017</t>
  </si>
  <si>
    <t>Electric Power Systems</t>
  </si>
  <si>
    <t>10-07-2017 to 15-07-2017</t>
  </si>
  <si>
    <t>Industrial Training</t>
  </si>
  <si>
    <t>04-06-2018 to 09-06-2018</t>
  </si>
  <si>
    <t xml:space="preserve">Soft Computing applications to Electrical Engineering </t>
  </si>
  <si>
    <t>21-04-2018 to 26-04-2018</t>
  </si>
  <si>
    <t>2018-19</t>
  </si>
  <si>
    <t>18-08-2017 to 20-08-2017</t>
  </si>
  <si>
    <r>
      <t>13-10-2017 to 15-10-</t>
    </r>
    <r>
      <rPr>
        <sz val="11"/>
        <color theme="1"/>
        <rFont val="Calibri"/>
        <family val="2"/>
        <scheme val="minor"/>
      </rPr>
      <t>2017</t>
    </r>
  </si>
  <si>
    <t>Entrepreneurship  Awareness Camp</t>
  </si>
  <si>
    <r>
      <t>09-02-2018 to 11-02-</t>
    </r>
    <r>
      <rPr>
        <sz val="11"/>
        <color theme="1"/>
        <rFont val="Calibri"/>
        <family val="2"/>
        <scheme val="minor"/>
      </rPr>
      <t>2018</t>
    </r>
  </si>
  <si>
    <r>
      <t>09-03-2018 to 11-03-</t>
    </r>
    <r>
      <rPr>
        <sz val="11"/>
        <color theme="1"/>
        <rFont val="Calibri"/>
        <family val="2"/>
        <scheme val="minor"/>
      </rPr>
      <t>2018</t>
    </r>
  </si>
  <si>
    <t>Hackfest</t>
  </si>
  <si>
    <t>29-09-2018 to 30-09-2018</t>
  </si>
  <si>
    <t>07-09-2018 to 09-09-2018</t>
  </si>
  <si>
    <t>26-10-2018 to 28-10-2018</t>
  </si>
  <si>
    <t>01-02-2019 to 03-02-2019</t>
  </si>
  <si>
    <t>08-03-2019 to 10-03-2019</t>
  </si>
  <si>
    <t>Hacklearn</t>
  </si>
  <si>
    <t>09-10-2018 to 10-10-2018</t>
  </si>
  <si>
    <t>2019-20</t>
  </si>
  <si>
    <t>Webinar on IT Industry Trends</t>
  </si>
  <si>
    <t>14-07-2020 to 16-07-2020</t>
  </si>
  <si>
    <t xml:space="preserve">Entrepreneurship Awareness Camp </t>
  </si>
  <si>
    <t>03-10-2019 to 05-10-2019</t>
  </si>
  <si>
    <t>18-11-2019 to 20-11-2019</t>
  </si>
  <si>
    <t>27-01-2020 to 29-01-2020</t>
  </si>
  <si>
    <t>Webinar on Student Startup At Covid-19</t>
  </si>
  <si>
    <t>Webinar on Entreprenuership As A Career Opportunity.</t>
  </si>
  <si>
    <t>Webinar on Idea To Innovation</t>
  </si>
  <si>
    <t>Webinar on Challenges And Opportunities In 3D Printing</t>
  </si>
  <si>
    <t>Webinar on Principles To Be Adopted For Personal &amp; Business Success</t>
  </si>
  <si>
    <t>Webinar on Entrepreneurship Opportunities- Post Pandemic 2020</t>
  </si>
  <si>
    <t>Webinar on Startup Challenges Into Opportunities</t>
  </si>
  <si>
    <t>Webinar on Startup Future Post Covid-19</t>
  </si>
  <si>
    <t>Webinar on Innovation to Transform Rural India</t>
  </si>
  <si>
    <t>Talk on Entrepreneur Success Journey</t>
  </si>
  <si>
    <t>Talk on Benefits of starting your Start up in college</t>
  </si>
  <si>
    <t>Webinar on Agri Innovator</t>
  </si>
  <si>
    <t xml:space="preserve">Department  Level 12 hours Hackathon - Hackovid 
Theme: Solutions to the impact of Covid-19 on Humanity"
</t>
  </si>
  <si>
    <t>Webinar on Innovation to Transform Rural India by Sri Shrikrishna Hegde</t>
  </si>
  <si>
    <t>Talk on IP and its Significance in Business</t>
  </si>
  <si>
    <t>Webinar on Innovation, Skill development and Entrepreneurship - National Education Policy 2020  (NEP) of Government of India</t>
  </si>
  <si>
    <t>Webinar on Innovation to Transform Rural India by Sri Nithin Bhat</t>
  </si>
  <si>
    <t>2020-21</t>
  </si>
  <si>
    <t>Soft Skills and Communication during Orientation programme</t>
  </si>
  <si>
    <t>11-01-2021 to 13-01-2021</t>
  </si>
  <si>
    <t>Webinar on Innovation to Transform Rural India by Sri Manjunath T N</t>
  </si>
  <si>
    <t>Orientation Session on National Innovation and startup policy</t>
  </si>
  <si>
    <t>Webinar on Identifying intellectual property component at the early stage of Innovation</t>
  </si>
  <si>
    <t>Webinar on Design Validation through Various Models</t>
  </si>
  <si>
    <t>Aptitude Skills for Managers</t>
  </si>
  <si>
    <t>Innovation and Entrepreneurship</t>
  </si>
  <si>
    <t>Webinar on Innovation to Transform Rural India by Smt. Hema Ananth</t>
  </si>
  <si>
    <t>Webinar on Innovation to Transform Rural India by Sri Shyam Prasad Rajasekaran</t>
  </si>
  <si>
    <t>Webinar on Business Model Canvas</t>
  </si>
  <si>
    <t>Webinar on How to Plan for a Start-up Legal &amp; Ethical Steps</t>
  </si>
  <si>
    <t>National level 48 hrs Hackathon – Dynamic Hack
Theme: Education in Pandemic</t>
  </si>
  <si>
    <t>12-06-2021 to 13-06-2021</t>
  </si>
  <si>
    <t>Invited Talk on Fintech, Banks, Innovations Vs Regulations, Blockchain and Entrepreneurship</t>
  </si>
  <si>
    <t>Webinar on Innovation to Transform Rural India by Sri Vamsi Udayagiri</t>
  </si>
  <si>
    <t>Webinar on Accelerator/Incubation- opportunities for students, Faculties- Early-stage Entrepreneurs</t>
  </si>
  <si>
    <t>Webinar on  Leadership Talk, in View of World Entrepreneurs Day week celebration</t>
  </si>
  <si>
    <t>Webinar on Patent First, Publish Later</t>
  </si>
  <si>
    <t>Department level 48 hrs Software Development Hackathon
Theme: Invoice App Development</t>
  </si>
  <si>
    <t>02-09-2021 to 03-09-2021</t>
  </si>
  <si>
    <t>Webinar on Innovation to Transform Rural India by Sri John Kunnath</t>
  </si>
  <si>
    <t xml:space="preserve">Webinar on Should You Launch a Startup, if so, how would you Do It </t>
  </si>
  <si>
    <t xml:space="preserve">Webinar on Motivational Session by Successful Innovator </t>
  </si>
  <si>
    <t xml:space="preserve">Webinar on Problem Solving and Ideation </t>
  </si>
  <si>
    <t>Entrepreneurship and Startups</t>
  </si>
  <si>
    <t>Webinar on Improving the potential for innovation through design thinking</t>
  </si>
  <si>
    <t>CAMPUS TO CORPORATE PLUS</t>
  </si>
  <si>
    <t>A Seminar on Introduction to K-Tech Innovation Hub Powered by IKP</t>
  </si>
  <si>
    <t xml:space="preserve">Webinar on Introduction to K-Tech Innovation Hub Powered by IKP </t>
  </si>
  <si>
    <t>Bridge course on Automation using PLC &amp; its Applications</t>
  </si>
  <si>
    <t>20-12-2021 to 24-12-2021</t>
  </si>
  <si>
    <t xml:space="preserve">Webinar on Boot Camp-Startup Funding Opportunities </t>
  </si>
  <si>
    <t xml:space="preserve"> 2016-17</t>
  </si>
  <si>
    <t>Grand Total</t>
  </si>
  <si>
    <t>Total</t>
  </si>
  <si>
    <t xml:space="preserve">Identification of  opportunities for Entrepreneurs </t>
  </si>
  <si>
    <t xml:space="preserve">The Protection of 	Intellectual Property Rights </t>
  </si>
  <si>
    <t>Opportunities to become a women Entrepreneur</t>
  </si>
  <si>
    <t>Concepts of Entrepreneurship</t>
  </si>
  <si>
    <t>Entrepreneurship and Innovation</t>
  </si>
  <si>
    <t>Innovation for Women Entrepreneurs</t>
  </si>
  <si>
    <t>Creativity and Innovation for an Entrepreneur</t>
  </si>
  <si>
    <t>Identification of Opportunities for Entrepreneurs</t>
  </si>
  <si>
    <t>16-09-2017</t>
  </si>
  <si>
    <t>13-11-2017</t>
  </si>
  <si>
    <t>03-03-2018</t>
  </si>
  <si>
    <t>07-04-2018</t>
  </si>
  <si>
    <t>17-08-2016</t>
  </si>
  <si>
    <t>14-09-2016</t>
  </si>
  <si>
    <t>13-10-2016</t>
  </si>
  <si>
    <t>09-11-2016</t>
  </si>
  <si>
    <t xml:space="preserve">Concepts of IPR,Patents,Trademarks and copy rights </t>
  </si>
  <si>
    <t>Qualities of Entrepreneurs</t>
  </si>
  <si>
    <t>06-09-2018</t>
  </si>
  <si>
    <t>27-10-2018</t>
  </si>
  <si>
    <t>03-11-2018</t>
  </si>
  <si>
    <t>23-03-2019</t>
  </si>
  <si>
    <t>Grassroots Innovators Meet</t>
  </si>
  <si>
    <t>Farmer Producer Organizations Meet</t>
  </si>
  <si>
    <t>30-09-2019</t>
  </si>
  <si>
    <t>Workshop on Rural Transformation Possibilities</t>
  </si>
  <si>
    <t>Organic Farming &amp; Value-added Agricultural Products</t>
  </si>
  <si>
    <t>Youths Role in Agriculture and Environmental Protection</t>
  </si>
  <si>
    <t>Naturopathy-the Health Awareness for Rural People</t>
  </si>
  <si>
    <t>Forestry Cultivation</t>
  </si>
  <si>
    <t>A place for Natural Farming</t>
  </si>
  <si>
    <t>Rural Development Schemes and Support by NABARD</t>
  </si>
  <si>
    <t xml:space="preserve">Malnutrition and Spirulina  </t>
  </si>
  <si>
    <t xml:space="preserve">Opportunities for Rural Womens </t>
  </si>
  <si>
    <t xml:space="preserve">Importance of Farmer Producer Organizations and its Formation </t>
  </si>
  <si>
    <t xml:space="preserve">New Ways to Increase Coconut Yield </t>
  </si>
  <si>
    <t>Market Linkages of FPOs and NGOs</t>
  </si>
  <si>
    <t>Panel Discussion Entrepreneurship- Choose to Change</t>
  </si>
  <si>
    <t>Orientation about Siddaganga TBI to Budding Entrepreneurs</t>
  </si>
  <si>
    <t>Impact of Climate Change and Climate Finance Opportunities</t>
  </si>
  <si>
    <t xml:space="preserve">Business Development of Farmer Producer Organizations” for FPOs </t>
  </si>
  <si>
    <t xml:space="preserve">Interns Interaction of SIT Students with Autoliv &amp;Inauguration of R&amp;D center at STBI   </t>
  </si>
  <si>
    <t>Role of Siddaganga TBI and KVK Hirehalli in Developing FPO.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</si>
</sst>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  <font>
      <u/>
      <sz val="10"/>
      <color indexed="12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Protection="0"/>
    <xf numFmtId="0" fontId="13" fillId="0" borderId="0"/>
    <xf numFmtId="0" fontId="14" fillId="0" borderId="0"/>
    <xf numFmtId="0" fontId="15" fillId="0" borderId="0"/>
    <xf numFmtId="0" fontId="1" fillId="0" borderId="0"/>
    <xf numFmtId="0" fontId="16" fillId="0" borderId="0"/>
    <xf numFmtId="0" fontId="17" fillId="0" borderId="0">
      <alignment vertical="center"/>
    </xf>
    <xf numFmtId="0" fontId="15" fillId="0" borderId="0"/>
    <xf numFmtId="0" fontId="1" fillId="0" borderId="0">
      <alignment vertical="center"/>
    </xf>
    <xf numFmtId="0" fontId="15" fillId="0" borderId="0"/>
    <xf numFmtId="0" fontId="18" fillId="0" borderId="0"/>
    <xf numFmtId="0" fontId="15" fillId="0" borderId="0"/>
    <xf numFmtId="0" fontId="15" fillId="0" borderId="0">
      <alignment wrapText="1"/>
    </xf>
    <xf numFmtId="0" fontId="19" fillId="0" borderId="0"/>
    <xf numFmtId="0" fontId="20" fillId="0" borderId="0"/>
    <xf numFmtId="0" fontId="15" fillId="0" borderId="0">
      <alignment vertical="center"/>
    </xf>
    <xf numFmtId="0" fontId="16" fillId="0" borderId="0"/>
    <xf numFmtId="0" fontId="15" fillId="0" borderId="0"/>
  </cellStyleXfs>
  <cellXfs count="8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3" fillId="0" borderId="1" xfId="1" applyBorder="1" applyAlignment="1" applyProtection="1">
      <alignment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Font="1"/>
    <xf numFmtId="0" fontId="0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3" fillId="0" borderId="2" xfId="1" applyBorder="1" applyAlignment="1" applyProtection="1">
      <alignment vertical="top"/>
    </xf>
    <xf numFmtId="14" fontId="0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5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0" fillId="0" borderId="5" xfId="0" applyBorder="1"/>
    <xf numFmtId="0" fontId="0" fillId="0" borderId="5" xfId="0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/>
    </xf>
    <xf numFmtId="0" fontId="3" fillId="0" borderId="1" xfId="1" applyFill="1" applyBorder="1" applyAlignment="1" applyProtection="1">
      <alignment vertical="top"/>
    </xf>
    <xf numFmtId="0" fontId="0" fillId="0" borderId="1" xfId="0" applyFill="1" applyBorder="1" applyAlignment="1">
      <alignment horizontal="center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/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/>
    <xf numFmtId="0" fontId="5" fillId="0" borderId="0" xfId="0" applyFont="1" applyAlignment="1">
      <alignment vertical="top"/>
    </xf>
    <xf numFmtId="0" fontId="5" fillId="0" borderId="0" xfId="0" applyFont="1"/>
    <xf numFmtId="0" fontId="5" fillId="0" borderId="5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14" fontId="3" fillId="0" borderId="1" xfId="1" applyNumberFormat="1" applyBorder="1" applyAlignment="1" applyProtection="1">
      <alignment horizontal="left" vertical="top"/>
    </xf>
    <xf numFmtId="0" fontId="0" fillId="0" borderId="1" xfId="0" applyBorder="1"/>
    <xf numFmtId="0" fontId="2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0" xfId="0" applyFont="1" applyFill="1" applyBorder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/>
    <xf numFmtId="0" fontId="3" fillId="0" borderId="1" xfId="1" applyBorder="1" applyAlignment="1" applyProtection="1">
      <alignment vertical="top"/>
    </xf>
    <xf numFmtId="14" fontId="0" fillId="0" borderId="1" xfId="0" quotePrefix="1" applyNumberFormat="1" applyBorder="1" applyAlignment="1">
      <alignment horizontal="left" vertical="top"/>
    </xf>
    <xf numFmtId="14" fontId="5" fillId="0" borderId="1" xfId="0" quotePrefix="1" applyNumberFormat="1" applyFont="1" applyBorder="1" applyAlignment="1">
      <alignment horizontal="left" vertical="top"/>
    </xf>
    <xf numFmtId="0" fontId="3" fillId="0" borderId="1" xfId="1" applyBorder="1" applyAlignment="1" applyProtection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3" fillId="0" borderId="1" xfId="1" applyBorder="1" applyAlignment="1" applyProtection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0" fillId="0" borderId="0" xfId="0"/>
    <xf numFmtId="0" fontId="0" fillId="0" borderId="0" xfId="0" applyAlignment="1">
      <alignment vertical="top"/>
    </xf>
    <xf numFmtId="0" fontId="3" fillId="0" borderId="1" xfId="1" applyBorder="1" applyAlignment="1" applyProtection="1">
      <alignment vertical="top"/>
    </xf>
    <xf numFmtId="0" fontId="5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3" fillId="0" borderId="1" xfId="1" applyBorder="1" applyAlignment="1" applyProtection="1">
      <alignment vertical="top"/>
    </xf>
    <xf numFmtId="0" fontId="5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</cellXfs>
  <cellStyles count="27">
    <cellStyle name="Hyperlink" xfId="1" builtinId="8"/>
    <cellStyle name="Hyperlink 2" xfId="2"/>
    <cellStyle name="Hyperlink 2 2" xfId="3"/>
    <cellStyle name="Hyperlink 2 3" xfId="4"/>
    <cellStyle name="Hyperlink 3" xfId="5"/>
    <cellStyle name="Hyperlink 3 2" xfId="6"/>
    <cellStyle name="Hyperlink 4" xfId="7"/>
    <cellStyle name="Hyperlink 5" xfId="8"/>
    <cellStyle name="Normal" xfId="0" builtinId="0"/>
    <cellStyle name="Normal 2" xfId="9"/>
    <cellStyle name="Normal 2 2" xfId="10"/>
    <cellStyle name="Normal 2 2 2" xfId="11"/>
    <cellStyle name="Normal 2 3" xfId="12"/>
    <cellStyle name="Normal 2 4" xfId="13"/>
    <cellStyle name="Normal 2 5" xfId="14"/>
    <cellStyle name="Normal 3" xfId="15"/>
    <cellStyle name="Normal 3 2" xfId="16"/>
    <cellStyle name="Normal 3 2 2" xfId="17"/>
    <cellStyle name="Normal 3 3" xfId="18"/>
    <cellStyle name="Normal 3 4" xfId="19"/>
    <cellStyle name="Normal 4" xfId="20"/>
    <cellStyle name="Normal 4 2" xfId="21"/>
    <cellStyle name="Normal 4 3" xfId="22"/>
    <cellStyle name="Normal 5" xfId="23"/>
    <cellStyle name="Normal 6" xfId="24"/>
    <cellStyle name="Normal 7" xfId="25"/>
    <cellStyle name="Normal 8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129"/>
  <sheetViews>
    <sheetView tabSelected="1" zoomScale="90" zoomScaleNormal="90" workbookViewId="0">
      <selection activeCell="C133" sqref="C133"/>
    </sheetView>
  </sheetViews>
  <sheetFormatPr defaultRowHeight="15"/>
  <cols>
    <col min="1" max="1" width="14.7109375" customWidth="1"/>
    <col min="2" max="2" width="35.42578125" customWidth="1"/>
    <col min="3" max="3" width="13.5703125" style="2" customWidth="1"/>
    <col min="4" max="4" width="27.42578125" style="3" customWidth="1"/>
    <col min="5" max="5" width="33.28515625" style="4" customWidth="1"/>
    <col min="6" max="6" width="10" style="3" customWidth="1"/>
    <col min="7" max="7" width="19.28515625" customWidth="1"/>
    <col min="8" max="8" width="12" style="4" customWidth="1"/>
    <col min="9" max="9" width="12.42578125" style="4" customWidth="1"/>
    <col min="10" max="10" width="8.28515625" style="4" customWidth="1"/>
    <col min="11" max="11" width="7.85546875" style="4" customWidth="1"/>
    <col min="12" max="12" width="12.5703125" style="4" customWidth="1"/>
  </cols>
  <sheetData>
    <row r="1" spans="1:12">
      <c r="A1" s="1" t="s">
        <v>0</v>
      </c>
    </row>
    <row r="2" spans="1:12">
      <c r="A2" s="1" t="s">
        <v>1</v>
      </c>
    </row>
    <row r="3" spans="1:12" ht="45">
      <c r="A3" s="5" t="s">
        <v>2</v>
      </c>
      <c r="B3" s="6" t="s">
        <v>3</v>
      </c>
      <c r="C3" s="7" t="s">
        <v>4</v>
      </c>
      <c r="D3" s="8" t="s">
        <v>5</v>
      </c>
      <c r="E3" s="6" t="s">
        <v>6</v>
      </c>
      <c r="F3" s="4"/>
      <c r="G3" s="4"/>
      <c r="I3"/>
      <c r="J3"/>
      <c r="K3"/>
      <c r="L3"/>
    </row>
    <row r="4" spans="1:12" s="18" customFormat="1">
      <c r="A4" s="82" t="s">
        <v>7</v>
      </c>
      <c r="B4" s="10" t="s">
        <v>8</v>
      </c>
      <c r="C4" s="11">
        <v>15</v>
      </c>
      <c r="D4" s="12" t="s">
        <v>9</v>
      </c>
      <c r="E4" s="13" t="str">
        <f>HYPERLINK("http://www.sit.ac.in/department/iqac/docs/NAAC2/2016-17/332/CV332.pdf", "View Document")</f>
        <v>View Document</v>
      </c>
      <c r="F4" s="16"/>
      <c r="G4" s="17"/>
      <c r="H4" s="16"/>
    </row>
    <row r="5" spans="1:12" s="18" customFormat="1" ht="30">
      <c r="A5" s="83"/>
      <c r="B5" s="10" t="s">
        <v>10</v>
      </c>
      <c r="C5" s="19">
        <v>15</v>
      </c>
      <c r="D5" s="14" t="s">
        <v>11</v>
      </c>
      <c r="E5" s="13" t="str">
        <f>HYPERLINK("http://www.sit.ac.in/department/iqac/docs/NAAC2/2016-17/332/EED332_2.pdf", "View Document")</f>
        <v>View Document</v>
      </c>
      <c r="F5" s="16"/>
      <c r="G5" s="16"/>
      <c r="H5" s="16"/>
    </row>
    <row r="6" spans="1:12" s="18" customFormat="1" ht="45">
      <c r="A6" s="83"/>
      <c r="B6" s="20" t="s">
        <v>12</v>
      </c>
      <c r="C6" s="19">
        <v>15</v>
      </c>
      <c r="D6" s="12" t="s">
        <v>13</v>
      </c>
      <c r="E6" s="13" t="str">
        <f>HYPERLINK("http://www.sit.ac.in/department/iqac/docs/NAAC2/2016-17/332/EED332_1.pdf", "View Document")</f>
        <v>View Document</v>
      </c>
      <c r="F6" s="16"/>
      <c r="G6" s="16"/>
      <c r="H6" s="16"/>
    </row>
    <row r="7" spans="1:12">
      <c r="A7" s="83"/>
      <c r="B7" s="20" t="s">
        <v>14</v>
      </c>
      <c r="C7" s="11">
        <v>100</v>
      </c>
      <c r="D7" s="12" t="s">
        <v>15</v>
      </c>
      <c r="E7" s="13" t="str">
        <f>HYPERLINK("http://www.sit.ac.in/department/iqac/docs/NAAC2/2016-17/332/EDC332.pdf#page=1", "View Document (Page 1 to 2)")</f>
        <v>View Document (Page 1 to 2)</v>
      </c>
      <c r="F7" s="4"/>
      <c r="G7" s="4"/>
      <c r="I7"/>
      <c r="J7"/>
      <c r="K7"/>
      <c r="L7"/>
    </row>
    <row r="8" spans="1:12">
      <c r="A8" s="83"/>
      <c r="B8" s="10" t="s">
        <v>14</v>
      </c>
      <c r="C8" s="11">
        <v>111</v>
      </c>
      <c r="D8" s="12" t="s">
        <v>16</v>
      </c>
      <c r="E8" s="13" t="str">
        <f>HYPERLINK("http://www.sit.ac.in/department/iqac/docs/NAAC2/2016-17/332/EDC332.pdf#page=3", "View Document (Page 3 to 4)")</f>
        <v>View Document (Page 3 to 4)</v>
      </c>
      <c r="F8" s="4"/>
      <c r="G8" s="4"/>
      <c r="I8"/>
      <c r="J8"/>
      <c r="K8"/>
      <c r="L8"/>
    </row>
    <row r="9" spans="1:12">
      <c r="A9" s="83"/>
      <c r="B9" s="10" t="s">
        <v>14</v>
      </c>
      <c r="C9" s="11">
        <v>96</v>
      </c>
      <c r="D9" s="20" t="s">
        <v>17</v>
      </c>
      <c r="E9" s="13" t="str">
        <f>HYPERLINK("http://www.sit.ac.in/department/iqac/docs/NAAC2/2016-17/332/EDC332_2.pdf", "View Document")</f>
        <v>View Document</v>
      </c>
      <c r="F9" s="4"/>
      <c r="G9" s="4"/>
      <c r="I9"/>
      <c r="J9"/>
      <c r="K9"/>
      <c r="L9"/>
    </row>
    <row r="10" spans="1:12">
      <c r="A10" s="83"/>
      <c r="B10" s="20" t="s">
        <v>14</v>
      </c>
      <c r="C10" s="11">
        <v>85</v>
      </c>
      <c r="D10" s="20" t="s">
        <v>18</v>
      </c>
      <c r="E10" s="21" t="str">
        <f>HYPERLINK("http://www.sit.ac.in/department/iqac/docs/NAAC2/2016-17/332/EDC332.pdf#page=5", "View Document (Page 5 to 9)")</f>
        <v>View Document (Page 5 to 9)</v>
      </c>
      <c r="F10" s="4"/>
      <c r="G10" s="4"/>
      <c r="I10"/>
      <c r="J10"/>
      <c r="K10"/>
      <c r="L10"/>
    </row>
    <row r="11" spans="1:12" ht="30">
      <c r="A11" s="83"/>
      <c r="B11" s="10" t="s">
        <v>19</v>
      </c>
      <c r="C11" s="11">
        <v>125</v>
      </c>
      <c r="D11" s="20" t="s">
        <v>20</v>
      </c>
      <c r="E11" s="13" t="str">
        <f>HYPERLINK("http://www.sit.ac.in/department/iqac/docs/NAAC2/2016-17/332/EDC332_3.pdf", "View Document")</f>
        <v>View Document</v>
      </c>
      <c r="F11" s="4"/>
      <c r="G11" s="4"/>
      <c r="I11"/>
      <c r="J11"/>
      <c r="K11"/>
      <c r="L11"/>
    </row>
    <row r="12" spans="1:12" s="18" customFormat="1">
      <c r="A12" s="83"/>
      <c r="B12" s="10" t="s">
        <v>14</v>
      </c>
      <c r="C12" s="11">
        <v>83</v>
      </c>
      <c r="D12" s="20" t="s">
        <v>21</v>
      </c>
      <c r="E12" s="13" t="str">
        <f>HYPERLINK("http://www.sit.ac.in/department/iqac/docs/NAAC2/2016-17/332/EDC332.pdf#page=10", "View Document (Page 10 to 13)")</f>
        <v>View Document (Page 10 to 13)</v>
      </c>
      <c r="F12" s="16"/>
      <c r="G12" s="16"/>
      <c r="H12" s="16"/>
    </row>
    <row r="13" spans="1:12" s="18" customFormat="1" ht="30">
      <c r="A13" s="83"/>
      <c r="B13" s="10" t="s">
        <v>22</v>
      </c>
      <c r="C13" s="11">
        <v>250</v>
      </c>
      <c r="D13" s="22">
        <v>42704</v>
      </c>
      <c r="E13" s="13" t="str">
        <f>HYPERLINK("http://www.sit.ac.in/department/iqac/docs/NAAC2/2016-17/332/MBA332.pdf", "View Document")</f>
        <v>View Document</v>
      </c>
      <c r="F13" s="16"/>
      <c r="G13" s="16"/>
      <c r="H13" s="16"/>
    </row>
    <row r="14" spans="1:12" s="18" customFormat="1" ht="45">
      <c r="A14" s="83"/>
      <c r="B14" s="10" t="s">
        <v>23</v>
      </c>
      <c r="C14" s="11">
        <v>35</v>
      </c>
      <c r="D14" s="12" t="s">
        <v>24</v>
      </c>
      <c r="E14" s="59" t="str">
        <f>HYPERLINK("http://www.sit.ac.in/department/iqac/docs/NAAC2/2016-17/332/PHY332.pdf", "View Document")</f>
        <v>View Document</v>
      </c>
      <c r="F14" s="16"/>
      <c r="G14" s="16"/>
      <c r="H14" s="16"/>
    </row>
    <row r="15" spans="1:12" s="18" customFormat="1" ht="30">
      <c r="A15" s="83"/>
      <c r="B15" s="10" t="s">
        <v>109</v>
      </c>
      <c r="C15" s="11">
        <v>50</v>
      </c>
      <c r="D15" s="61" t="s">
        <v>121</v>
      </c>
      <c r="E15" s="59" t="str">
        <f>HYPERLINK("http://www.sit.ac.in/department/iqac/docs/NAAC2/2020-21/Jan2023/332/2016-17/Identification of  opportunities for Entrepreneurs.pdf", "View Document")</f>
        <v>View Document</v>
      </c>
      <c r="F15" s="16"/>
      <c r="G15" s="16"/>
      <c r="H15" s="16"/>
    </row>
    <row r="16" spans="1:12" ht="30">
      <c r="A16" s="83"/>
      <c r="B16" s="10" t="s">
        <v>110</v>
      </c>
      <c r="C16" s="11">
        <v>40</v>
      </c>
      <c r="D16" s="61" t="s">
        <v>122</v>
      </c>
      <c r="E16" s="59" t="str">
        <f>HYPERLINK("http://www.sit.ac.in/department/iqac/docs/NAAC2/2020-21/Jan2023/332/2016-17/The Protection of Intellectual Property Rights-PDF.pdf", "View Document")</f>
        <v>View Document</v>
      </c>
      <c r="F16" s="4"/>
      <c r="G16" s="4"/>
      <c r="I16"/>
      <c r="J16"/>
      <c r="K16"/>
      <c r="L16"/>
    </row>
    <row r="17" spans="1:12" ht="30">
      <c r="A17" s="83"/>
      <c r="B17" s="10" t="s">
        <v>111</v>
      </c>
      <c r="C17" s="11">
        <v>50</v>
      </c>
      <c r="D17" s="61" t="s">
        <v>123</v>
      </c>
      <c r="E17" s="59" t="str">
        <f>HYPERLINK("http://www.sit.ac.in/department/iqac/docs/NAAC2/2020-21/Jan2023/332/2016-17/Opportunities to become a women Entrepreneur-PDF.pdf", "View Document")</f>
        <v>View Document</v>
      </c>
      <c r="F17" s="4"/>
      <c r="G17" s="4"/>
      <c r="I17"/>
      <c r="J17"/>
      <c r="K17"/>
      <c r="L17"/>
    </row>
    <row r="18" spans="1:12">
      <c r="A18" s="84"/>
      <c r="B18" s="10" t="s">
        <v>112</v>
      </c>
      <c r="C18" s="11">
        <v>40</v>
      </c>
      <c r="D18" s="61" t="s">
        <v>124</v>
      </c>
      <c r="E18" s="59" t="str">
        <f>HYPERLINK("http://www.sit.ac.in/department/iqac/docs/NAAC2/2020-21/Jan2023/332/2016-17/Concepts of Entrepreneurship-PDF.pdf", "View Document")</f>
        <v>View Document</v>
      </c>
      <c r="F18" s="4"/>
      <c r="G18" s="4"/>
      <c r="I18"/>
      <c r="J18"/>
      <c r="K18"/>
      <c r="L18"/>
    </row>
    <row r="19" spans="1:12">
      <c r="A19" s="11"/>
      <c r="B19" s="7">
        <f>COUNTA(B4:B18)</f>
        <v>15</v>
      </c>
      <c r="C19" s="11"/>
      <c r="D19" s="14"/>
      <c r="E19" s="23"/>
      <c r="F19" s="4"/>
      <c r="G19" s="17"/>
      <c r="I19"/>
      <c r="J19"/>
      <c r="K19"/>
      <c r="L19"/>
    </row>
    <row r="20" spans="1:12">
      <c r="A20" s="82" t="s">
        <v>25</v>
      </c>
      <c r="B20" s="10" t="s">
        <v>26</v>
      </c>
      <c r="C20" s="11">
        <v>15</v>
      </c>
      <c r="D20" s="12" t="s">
        <v>27</v>
      </c>
      <c r="E20" s="13" t="str">
        <f>HYPERLINK("http://www.sit.ac.in/department/iqac/docs/NAAC2/2017-18/332/CV332.pdf", "View Document")</f>
        <v>View Document</v>
      </c>
      <c r="F20" s="4"/>
      <c r="G20" s="4"/>
      <c r="I20"/>
      <c r="J20"/>
      <c r="K20"/>
      <c r="L20"/>
    </row>
    <row r="21" spans="1:12">
      <c r="A21" s="83"/>
      <c r="B21" s="20" t="s">
        <v>28</v>
      </c>
      <c r="C21" s="19">
        <v>15</v>
      </c>
      <c r="D21" s="12" t="s">
        <v>29</v>
      </c>
      <c r="E21" s="13" t="str">
        <f>HYPERLINK("http://www.sit.ac.in/department/iqac/docs/NAAC2/2017-18/332/EED_332_1.pdf", "View Document")</f>
        <v>View Document</v>
      </c>
      <c r="F21" s="4"/>
      <c r="G21" s="4"/>
      <c r="I21"/>
      <c r="J21"/>
      <c r="K21"/>
      <c r="L21"/>
    </row>
    <row r="22" spans="1:12">
      <c r="A22" s="83"/>
      <c r="B22" s="10" t="s">
        <v>30</v>
      </c>
      <c r="C22" s="11">
        <v>16</v>
      </c>
      <c r="D22" s="12" t="s">
        <v>31</v>
      </c>
      <c r="E22" s="13" t="str">
        <f>HYPERLINK("http://www.sit.ac.in/department/iqac/docs/NAAC2/2017-18/332/EED_2_332.pdf", "View Document")</f>
        <v>View Document</v>
      </c>
      <c r="F22" s="4"/>
      <c r="G22" s="4"/>
      <c r="I22"/>
      <c r="J22"/>
      <c r="K22"/>
      <c r="L22"/>
    </row>
    <row r="23" spans="1:12" s="18" customFormat="1" ht="30">
      <c r="A23" s="83"/>
      <c r="B23" s="10" t="s">
        <v>32</v>
      </c>
      <c r="C23" s="11">
        <v>25</v>
      </c>
      <c r="D23" s="12" t="s">
        <v>33</v>
      </c>
      <c r="E23" s="13" t="str">
        <f>HYPERLINK("http://www.sit.ac.in/department/iqac/docs/NAAC2/2017-18/332/EED_332_2.pdf", "View Document")</f>
        <v>View Document</v>
      </c>
      <c r="F23" s="16"/>
      <c r="G23" s="16"/>
      <c r="H23" s="16"/>
    </row>
    <row r="24" spans="1:12" s="18" customFormat="1">
      <c r="A24" s="83"/>
      <c r="B24" s="10" t="s">
        <v>14</v>
      </c>
      <c r="C24" s="11">
        <v>108</v>
      </c>
      <c r="D24" s="12" t="s">
        <v>35</v>
      </c>
      <c r="E24" s="13" t="str">
        <f>HYPERLINK("http://www.sit.ac.in/department/iqac/docs/NAAC2/2017-18/332/EDC332.pdf#page=1", "View Document (Page 1 to 4)")</f>
        <v>View Document (Page 1 to 4)</v>
      </c>
      <c r="F24" s="16"/>
      <c r="G24" s="16"/>
      <c r="H24" s="16"/>
    </row>
    <row r="25" spans="1:12" s="18" customFormat="1">
      <c r="A25" s="83"/>
      <c r="B25" s="10" t="s">
        <v>14</v>
      </c>
      <c r="C25" s="11">
        <v>110</v>
      </c>
      <c r="D25" s="12" t="s">
        <v>36</v>
      </c>
      <c r="E25" s="13" t="str">
        <f>HYPERLINK("http://www.sit.ac.in/department/iqac/docs/NAAC2/2017-18/332/EDC332.pdf#page=5", "View Document (Page 5 to 9)")</f>
        <v>View Document (Page 5 to 9)</v>
      </c>
      <c r="F25" s="16"/>
      <c r="G25" s="16"/>
      <c r="H25" s="16"/>
    </row>
    <row r="26" spans="1:12" s="18" customFormat="1">
      <c r="A26" s="83"/>
      <c r="B26" s="10" t="s">
        <v>37</v>
      </c>
      <c r="C26" s="11">
        <v>80</v>
      </c>
      <c r="D26" s="12" t="s">
        <v>38</v>
      </c>
      <c r="E26" s="13" t="str">
        <f>HYPERLINK("http://www.sit.ac.in/department/iqac/docs/NAAC2/2017-18/332/EDC332.pdf#page=10", "View Document (Page 10)")</f>
        <v>View Document (Page 10)</v>
      </c>
      <c r="F26" s="16"/>
      <c r="G26" s="16"/>
      <c r="H26" s="16"/>
    </row>
    <row r="27" spans="1:12" s="18" customFormat="1">
      <c r="A27" s="83"/>
      <c r="B27" s="10" t="s">
        <v>37</v>
      </c>
      <c r="C27" s="11">
        <v>80</v>
      </c>
      <c r="D27" s="12" t="s">
        <v>39</v>
      </c>
      <c r="E27" s="13" t="str">
        <f>HYPERLINK("http://www.sit.ac.in/department/iqac/docs/NAAC2/2017-18/332/EDC332.pdf#page=11", "View Document (Page 11)")</f>
        <v>View Document (Page 11)</v>
      </c>
      <c r="F27" s="16"/>
      <c r="G27" s="16"/>
      <c r="H27" s="16"/>
    </row>
    <row r="28" spans="1:12">
      <c r="A28" s="83"/>
      <c r="B28" s="64" t="s">
        <v>113</v>
      </c>
      <c r="C28" s="63">
        <v>40</v>
      </c>
      <c r="D28" s="61" t="s">
        <v>117</v>
      </c>
      <c r="E28" s="62" t="str">
        <f>HYPERLINK("http://www.sit.ac.in/department/iqac/docs/NAAC2/2020-21/Jan2023/332/2017-18/Entrepreneurship and Innovation-PDF.pdf", "View Document")</f>
        <v>View Document</v>
      </c>
      <c r="F28" s="4"/>
      <c r="G28" s="4"/>
      <c r="I28"/>
      <c r="J28"/>
      <c r="K28"/>
      <c r="L28"/>
    </row>
    <row r="29" spans="1:12">
      <c r="A29" s="83"/>
      <c r="B29" s="64" t="s">
        <v>114</v>
      </c>
      <c r="C29" s="63">
        <v>50</v>
      </c>
      <c r="D29" s="61" t="s">
        <v>118</v>
      </c>
      <c r="E29" s="62" t="str">
        <f>HYPERLINK("http://www.sit.ac.in/department/iqac/docs/NAAC2/2020-21/Jan2023/332/2017-18/Innovation for Women Entrepreneurs-PDF.pdf", "View Document")</f>
        <v>View Document</v>
      </c>
      <c r="F29" s="4"/>
      <c r="G29" s="4"/>
      <c r="I29"/>
      <c r="J29"/>
      <c r="K29"/>
      <c r="L29"/>
    </row>
    <row r="30" spans="1:12" ht="30">
      <c r="A30" s="83"/>
      <c r="B30" s="64" t="s">
        <v>115</v>
      </c>
      <c r="C30" s="63">
        <v>60</v>
      </c>
      <c r="D30" s="61" t="s">
        <v>119</v>
      </c>
      <c r="E30" s="62" t="str">
        <f>HYPERLINK("http://www.sit.ac.in/department/iqac/docs/NAAC2/2020-21/Jan2023/332/2017-18/Creativity and Innovation for an Entrepreneur.pdf", "View Document")</f>
        <v>View Document</v>
      </c>
      <c r="F30" s="4"/>
      <c r="G30" s="4"/>
      <c r="I30"/>
      <c r="J30"/>
      <c r="K30"/>
      <c r="L30"/>
    </row>
    <row r="31" spans="1:12" ht="30">
      <c r="A31" s="84"/>
      <c r="B31" s="64" t="s">
        <v>116</v>
      </c>
      <c r="C31" s="63">
        <v>50</v>
      </c>
      <c r="D31" s="61" t="s">
        <v>120</v>
      </c>
      <c r="E31" s="62" t="str">
        <f>HYPERLINK("http://www.sit.ac.in/department/iqac/docs/NAAC2/2020-21/Jan2023/332/2017-18/Identification of Opportunities for Entrepreneurs-PDF.pdf", "View Document")</f>
        <v>View Document</v>
      </c>
      <c r="F31" s="4"/>
      <c r="G31" s="4"/>
      <c r="I31"/>
      <c r="J31"/>
      <c r="K31"/>
      <c r="L31"/>
    </row>
    <row r="32" spans="1:12">
      <c r="A32" s="11"/>
      <c r="B32" s="7">
        <f>COUNTA(B20:B31)</f>
        <v>12</v>
      </c>
      <c r="C32" s="11"/>
      <c r="D32" s="14"/>
      <c r="E32" s="15"/>
      <c r="F32" s="4"/>
      <c r="G32" s="4"/>
      <c r="I32"/>
      <c r="J32"/>
      <c r="K32"/>
      <c r="L32"/>
    </row>
    <row r="33" spans="1:12">
      <c r="A33" s="82" t="s">
        <v>34</v>
      </c>
      <c r="B33" s="10" t="s">
        <v>40</v>
      </c>
      <c r="C33" s="11">
        <v>166</v>
      </c>
      <c r="D33" s="14" t="s">
        <v>41</v>
      </c>
      <c r="E33" s="13" t="str">
        <f>HYPERLINK("http://www.sit.ac.in/department/iqac/docs/NAAC2/2018-19/332/CSE_HACKFEST332.pdf", "View Document")</f>
        <v>View Document</v>
      </c>
      <c r="F33" s="4"/>
      <c r="G33" s="4"/>
      <c r="I33"/>
      <c r="J33"/>
      <c r="K33"/>
      <c r="L33"/>
    </row>
    <row r="34" spans="1:12">
      <c r="A34" s="83"/>
      <c r="B34" s="10" t="s">
        <v>14</v>
      </c>
      <c r="C34" s="11">
        <v>93</v>
      </c>
      <c r="D34" s="14" t="s">
        <v>42</v>
      </c>
      <c r="E34" s="13" t="str">
        <f>HYPERLINK("http://www.sit.ac.in/department/iqac/docs/NAAC2/2018-19/332/EDC_ReportOnEACs332.pdf#page=1", "View Document (Page 1 to 3)")</f>
        <v>View Document (Page 1 to 3)</v>
      </c>
      <c r="F34" s="4"/>
      <c r="G34" s="4"/>
      <c r="I34"/>
      <c r="J34"/>
      <c r="K34"/>
      <c r="L34"/>
    </row>
    <row r="35" spans="1:12">
      <c r="A35" s="83"/>
      <c r="B35" s="10" t="s">
        <v>14</v>
      </c>
      <c r="C35" s="11">
        <v>78</v>
      </c>
      <c r="D35" s="14" t="s">
        <v>43</v>
      </c>
      <c r="E35" s="13" t="str">
        <f>HYPERLINK("http://www.sit.ac.in/department/iqac/docs/NAAC2/2018-19/332/EDC_ReportOnEACs332.pdf#page=4", "View Document (Page 4 to 6)")</f>
        <v>View Document (Page 4 to 6)</v>
      </c>
      <c r="F35" s="4"/>
      <c r="G35" s="24"/>
      <c r="H35" s="25"/>
      <c r="I35"/>
      <c r="J35"/>
      <c r="K35"/>
      <c r="L35"/>
    </row>
    <row r="36" spans="1:12">
      <c r="A36" s="83"/>
      <c r="B36" s="10" t="s">
        <v>14</v>
      </c>
      <c r="C36" s="11">
        <v>83</v>
      </c>
      <c r="D36" s="14" t="s">
        <v>44</v>
      </c>
      <c r="E36" s="13" t="str">
        <f>HYPERLINK("http://www.sit.ac.in/department/iqac/docs/NAAC2/2018-19/332/EDC_ReportOnEACs332.pdf#page=7", "View Document (Page 7 to 8)")</f>
        <v>View Document (Page 7 to 8)</v>
      </c>
      <c r="F36" s="4"/>
      <c r="G36" s="4"/>
      <c r="I36"/>
      <c r="J36"/>
      <c r="K36"/>
      <c r="L36"/>
    </row>
    <row r="37" spans="1:12">
      <c r="A37" s="83"/>
      <c r="B37" s="10" t="s">
        <v>14</v>
      </c>
      <c r="C37" s="11">
        <v>84</v>
      </c>
      <c r="D37" s="14" t="s">
        <v>45</v>
      </c>
      <c r="E37" s="13" t="str">
        <f>HYPERLINK("http://www.sit.ac.in/department/iqac/docs/NAAC2/2018-19/332/EDC_ReportOnEACs332.pdf#page=9", "View Document (Page 9 to 10)")</f>
        <v>View Document (Page 9 to 10)</v>
      </c>
      <c r="F37" s="4"/>
      <c r="G37" s="4"/>
      <c r="I37"/>
      <c r="J37"/>
      <c r="K37"/>
      <c r="L37"/>
    </row>
    <row r="38" spans="1:12">
      <c r="A38" s="83"/>
      <c r="B38" s="10" t="s">
        <v>46</v>
      </c>
      <c r="C38" s="11">
        <v>93</v>
      </c>
      <c r="D38" s="12" t="s">
        <v>47</v>
      </c>
      <c r="E38" s="13" t="str">
        <f>HYPERLINK("http://www.sit.ac.in/department/iqac/docs/NAAC2/2018-19/332/NAIN_ReportOnHacklearn332.pdf", "View Document")</f>
        <v>View Document</v>
      </c>
      <c r="F38" s="4"/>
      <c r="G38" s="17"/>
      <c r="I38"/>
      <c r="J38"/>
      <c r="K38"/>
      <c r="L38"/>
    </row>
    <row r="39" spans="1:12">
      <c r="A39" s="83"/>
      <c r="B39" s="67" t="s">
        <v>80</v>
      </c>
      <c r="C39" s="66">
        <v>50</v>
      </c>
      <c r="D39" s="61" t="s">
        <v>127</v>
      </c>
      <c r="E39" s="65" t="str">
        <f>HYPERLINK("http://www.sit.ac.in/department/iqac/docs/NAAC2/2020-21/Jan2023/332/2018-19/Innovation and Entrepreneurship.pdf", "View Document")</f>
        <v>View Document</v>
      </c>
      <c r="F39" s="4"/>
      <c r="G39" s="4"/>
      <c r="I39"/>
      <c r="J39"/>
      <c r="K39"/>
      <c r="L39"/>
    </row>
    <row r="40" spans="1:12" ht="30">
      <c r="A40" s="83"/>
      <c r="B40" s="67" t="s">
        <v>125</v>
      </c>
      <c r="C40" s="66">
        <v>50</v>
      </c>
      <c r="D40" s="61" t="s">
        <v>128</v>
      </c>
      <c r="E40" s="65" t="str">
        <f>HYPERLINK("http://www.sit.ac.in/department/iqac/docs/NAAC2/2020-21/Jan2023/332/2018-19/Concepts of IPR,Patents,Trademarks and copy rights .pdf", "View Document")</f>
        <v>View Document</v>
      </c>
      <c r="F40" s="4"/>
      <c r="G40" s="4"/>
      <c r="I40"/>
      <c r="J40"/>
      <c r="K40"/>
      <c r="L40"/>
    </row>
    <row r="41" spans="1:12">
      <c r="A41" s="83"/>
      <c r="B41" s="67" t="s">
        <v>126</v>
      </c>
      <c r="C41" s="66">
        <v>35</v>
      </c>
      <c r="D41" s="61" t="s">
        <v>129</v>
      </c>
      <c r="E41" s="65" t="str">
        <f>HYPERLINK("http://www.sit.ac.in/department/iqac/docs/NAAC2/2020-21/Jan2023/332/2018-19/Qualities of Entrepreneurs-PDF.pdf", "View Document")</f>
        <v>View Document</v>
      </c>
      <c r="F41" s="4"/>
      <c r="G41" s="4"/>
      <c r="I41"/>
      <c r="J41"/>
      <c r="K41"/>
      <c r="L41"/>
    </row>
    <row r="42" spans="1:12" ht="30">
      <c r="A42" s="84"/>
      <c r="B42" s="67" t="s">
        <v>115</v>
      </c>
      <c r="C42" s="66">
        <v>50</v>
      </c>
      <c r="D42" s="61" t="s">
        <v>130</v>
      </c>
      <c r="E42" s="65" t="str">
        <f>HYPERLINK("http://www.sit.ac.in/department/iqac/docs/NAAC2/2020-21/Jan2023/332/2018-19/Creativity and Innovation for an Entrepreneur.pdf", "View Document")</f>
        <v>View Document</v>
      </c>
      <c r="F42" s="4"/>
      <c r="G42" s="4"/>
      <c r="I42"/>
      <c r="J42"/>
      <c r="K42"/>
      <c r="L42"/>
    </row>
    <row r="43" spans="1:12">
      <c r="A43" s="11"/>
      <c r="B43" s="7">
        <f>COUNTA(B33:B42)</f>
        <v>10</v>
      </c>
      <c r="C43" s="11"/>
      <c r="D43" s="14"/>
      <c r="E43" s="15"/>
      <c r="F43" s="4"/>
      <c r="G43" s="4"/>
      <c r="I43"/>
      <c r="J43"/>
      <c r="K43"/>
      <c r="L43"/>
    </row>
    <row r="44" spans="1:12">
      <c r="A44" s="85" t="s">
        <v>48</v>
      </c>
      <c r="B44" s="10" t="s">
        <v>49</v>
      </c>
      <c r="C44" s="11">
        <v>400</v>
      </c>
      <c r="D44" s="12" t="s">
        <v>50</v>
      </c>
      <c r="E44" s="13" t="str">
        <f>HYPERLINK("http://www.sit.ac.in/department/iqac/docs/NAAC2/2019-20/332/CSE332.pdf", "View Document")</f>
        <v>View Document</v>
      </c>
      <c r="F44" s="4"/>
      <c r="G44" s="4"/>
      <c r="I44"/>
      <c r="J44"/>
      <c r="K44"/>
      <c r="L44"/>
    </row>
    <row r="45" spans="1:12">
      <c r="A45" s="86"/>
      <c r="B45" s="10" t="s">
        <v>51</v>
      </c>
      <c r="C45" s="11">
        <v>149</v>
      </c>
      <c r="D45" s="14" t="s">
        <v>52</v>
      </c>
      <c r="E45" s="13" t="str">
        <f>HYPERLINK("http://www.sit.ac.in/department/iqac/docs/NAAC2/2019-20/332/TBI332_1.pdf#page=1", "View Document (Page 1)")</f>
        <v>View Document (Page 1)</v>
      </c>
      <c r="F45" s="4"/>
      <c r="G45" s="4"/>
      <c r="I45"/>
      <c r="J45"/>
      <c r="K45"/>
      <c r="L45"/>
    </row>
    <row r="46" spans="1:12">
      <c r="A46" s="86"/>
      <c r="B46" s="10" t="s">
        <v>51</v>
      </c>
      <c r="C46" s="11">
        <v>125</v>
      </c>
      <c r="D46" s="14" t="s">
        <v>53</v>
      </c>
      <c r="E46" s="13" t="str">
        <f>HYPERLINK("http://www.sit.ac.in/department/iqac/docs/NAAC2/2019-20/332/TBI332_1.pdf#page=2", "View Document (Page 2)")</f>
        <v>View Document (Page 2)</v>
      </c>
      <c r="F46" s="4"/>
      <c r="G46" s="4"/>
      <c r="I46"/>
      <c r="J46"/>
      <c r="K46"/>
      <c r="L46"/>
    </row>
    <row r="47" spans="1:12">
      <c r="A47" s="86"/>
      <c r="B47" s="10" t="s">
        <v>51</v>
      </c>
      <c r="C47" s="11">
        <v>75</v>
      </c>
      <c r="D47" s="14" t="s">
        <v>54</v>
      </c>
      <c r="E47" s="13" t="str">
        <f>HYPERLINK("http://www.sit.ac.in/department/iqac/docs/NAAC2/2019-20/332/TBI332_1.pdf#page=3", "View Document (Page 3)")</f>
        <v>View Document (Page 3)</v>
      </c>
      <c r="F47" s="4"/>
      <c r="G47" s="4"/>
      <c r="I47"/>
      <c r="J47"/>
      <c r="K47"/>
      <c r="L47"/>
    </row>
    <row r="48" spans="1:12" ht="30">
      <c r="A48" s="86"/>
      <c r="B48" s="10" t="s">
        <v>55</v>
      </c>
      <c r="C48" s="11">
        <v>101</v>
      </c>
      <c r="D48" s="22">
        <v>43975</v>
      </c>
      <c r="E48" s="13" t="str">
        <f>HYPERLINK("http://www.sit.ac.in/department/iqac/docs/NAAC2/2019-20/332/TBI332_2.pdf#page=1", "View Document (Page 1 to 5)")</f>
        <v>View Document (Page 1 to 5)</v>
      </c>
      <c r="F48" s="4"/>
      <c r="G48" s="4"/>
      <c r="I48"/>
      <c r="J48"/>
      <c r="K48"/>
      <c r="L48"/>
    </row>
    <row r="49" spans="1:12" ht="30">
      <c r="A49" s="86"/>
      <c r="B49" s="10" t="s">
        <v>56</v>
      </c>
      <c r="C49" s="11">
        <v>69</v>
      </c>
      <c r="D49" s="22">
        <v>43980</v>
      </c>
      <c r="E49" s="13" t="str">
        <f>HYPERLINK("http://www.sit.ac.in/department/iqac/docs/NAAC2/2019-20/332/TBI332_2.pdf#page=6", "View Document (Page 6 to 8)")</f>
        <v>View Document (Page 6 to 8)</v>
      </c>
      <c r="F49" s="4"/>
      <c r="G49" s="4"/>
      <c r="I49"/>
      <c r="J49"/>
      <c r="K49"/>
      <c r="L49"/>
    </row>
    <row r="50" spans="1:12">
      <c r="A50" s="86"/>
      <c r="B50" s="10" t="s">
        <v>57</v>
      </c>
      <c r="C50" s="11">
        <v>39</v>
      </c>
      <c r="D50" s="22">
        <v>43986</v>
      </c>
      <c r="E50" s="13" t="str">
        <f>HYPERLINK("http://www.sit.ac.in/department/iqac/docs/NAAC2/2019-20/332/TBI332_2.pdf#page=9", "View Document (Page 9 to 10)")</f>
        <v>View Document (Page 9 to 10)</v>
      </c>
      <c r="F50" s="4"/>
      <c r="G50" s="4"/>
      <c r="I50"/>
      <c r="J50"/>
      <c r="K50"/>
      <c r="L50"/>
    </row>
    <row r="51" spans="1:12" ht="30">
      <c r="A51" s="86"/>
      <c r="B51" s="10" t="s">
        <v>58</v>
      </c>
      <c r="C51" s="11">
        <v>39</v>
      </c>
      <c r="D51" s="22">
        <v>43987</v>
      </c>
      <c r="E51" s="13" t="str">
        <f>HYPERLINK("http://www.sit.ac.in/department/iqac/docs/NAAC2/2019-20/332/TBI332_2.pdf#page=11", "View Document (Page 11 to 12)")</f>
        <v>View Document (Page 11 to 12)</v>
      </c>
      <c r="F51" s="4"/>
      <c r="G51" s="4"/>
      <c r="I51"/>
      <c r="J51"/>
      <c r="K51"/>
      <c r="L51"/>
    </row>
    <row r="52" spans="1:12" ht="30">
      <c r="A52" s="86"/>
      <c r="B52" s="10" t="s">
        <v>59</v>
      </c>
      <c r="C52" s="11">
        <v>40</v>
      </c>
      <c r="D52" s="22">
        <v>43992</v>
      </c>
      <c r="E52" s="13" t="str">
        <f>HYPERLINK("http://www.sit.ac.in/department/iqac/docs/NAAC2/2019-20/332/TBI332_2.pdf#page=13", "View Document (Page 13 to 14)")</f>
        <v>View Document (Page 13 to 14)</v>
      </c>
      <c r="F52" s="4"/>
      <c r="G52" s="4"/>
      <c r="I52"/>
      <c r="J52"/>
      <c r="K52"/>
      <c r="L52"/>
    </row>
    <row r="53" spans="1:12" s="38" customFormat="1" ht="30">
      <c r="A53" s="86"/>
      <c r="B53" s="10" t="s">
        <v>60</v>
      </c>
      <c r="C53" s="11">
        <v>26</v>
      </c>
      <c r="D53" s="22">
        <v>43994</v>
      </c>
      <c r="E53" s="13" t="str">
        <f>HYPERLINK("http://www.sit.ac.in/department/iqac/docs/NAAC2/2019-20/332/TBI332_2.pdf#page=15", "View Document (Page 15 to 16)")</f>
        <v>View Document (Page 15 to 16)</v>
      </c>
      <c r="F53" s="37"/>
      <c r="G53" s="37"/>
      <c r="H53" s="37"/>
    </row>
    <row r="54" spans="1:12" s="38" customFormat="1" ht="30">
      <c r="A54" s="86"/>
      <c r="B54" s="10" t="s">
        <v>61</v>
      </c>
      <c r="C54" s="11">
        <v>145</v>
      </c>
      <c r="D54" s="22">
        <v>44013</v>
      </c>
      <c r="E54" s="13" t="str">
        <f>HYPERLINK("http://www.sit.ac.in/department/iqac/docs/NAAC2/2019-20/332/TBI332_2.pdf#page=17", "View Document (Page 17 to 18)")</f>
        <v>View Document (Page 17 to 18)</v>
      </c>
      <c r="F54" s="37"/>
      <c r="G54" s="39"/>
      <c r="H54" s="40"/>
    </row>
    <row r="55" spans="1:12" ht="30">
      <c r="A55" s="86"/>
      <c r="B55" s="10" t="s">
        <v>62</v>
      </c>
      <c r="C55" s="11">
        <v>104</v>
      </c>
      <c r="D55" s="22">
        <v>44021</v>
      </c>
      <c r="E55" s="13" t="str">
        <f>HYPERLINK("http://www.sit.ac.in/department/iqac/docs/NAAC2/2019-20/332/TBI332_2.pdf#page=18", "View Document (Page 18 to 19)")</f>
        <v>View Document (Page 18 to 19)</v>
      </c>
      <c r="F55" s="4"/>
      <c r="G55" s="4"/>
      <c r="I55"/>
      <c r="J55"/>
      <c r="K55"/>
      <c r="L55"/>
    </row>
    <row r="56" spans="1:12" ht="30">
      <c r="A56" s="86"/>
      <c r="B56" s="26" t="s">
        <v>63</v>
      </c>
      <c r="C56" s="27">
        <v>110</v>
      </c>
      <c r="D56" s="28">
        <v>44153</v>
      </c>
      <c r="E56" s="13" t="str">
        <f>HYPERLINK("http://www.sit.ac.in/department/iqac/docs/NAAC2/2020-21/332/TBI/TBI332_1.pdf", "View Document")</f>
        <v>View Document</v>
      </c>
      <c r="F56" s="4"/>
      <c r="G56" s="17"/>
      <c r="I56"/>
      <c r="J56"/>
      <c r="K56"/>
      <c r="L56"/>
    </row>
    <row r="57" spans="1:12">
      <c r="A57" s="86"/>
      <c r="B57" s="26" t="s">
        <v>64</v>
      </c>
      <c r="C57" s="29">
        <v>95</v>
      </c>
      <c r="D57" s="28">
        <v>44155</v>
      </c>
      <c r="E57" s="13" t="str">
        <f>HYPERLINK("http://www.sit.ac.in/department/iqac/docs/NAAC2/2020-21/332/TBI/TBI332_2.pdf", "View Document")</f>
        <v>View Document</v>
      </c>
      <c r="F57" s="4"/>
      <c r="G57" s="41"/>
      <c r="H57" s="42"/>
      <c r="I57"/>
      <c r="J57"/>
      <c r="K57"/>
      <c r="L57"/>
    </row>
    <row r="58" spans="1:12" ht="30">
      <c r="A58" s="86"/>
      <c r="B58" s="26" t="s">
        <v>65</v>
      </c>
      <c r="C58" s="29">
        <v>32</v>
      </c>
      <c r="D58" s="28">
        <v>44158</v>
      </c>
      <c r="E58" s="13" t="str">
        <f>HYPERLINK("http://www.sit.ac.in/department/iqac/docs/NAAC2/2020-21/332/TBI/TBI332_3.pdf", "View Document")</f>
        <v>View Document</v>
      </c>
      <c r="F58" s="4"/>
      <c r="G58" s="42"/>
      <c r="H58" s="42"/>
      <c r="I58"/>
      <c r="J58"/>
      <c r="K58"/>
      <c r="L58"/>
    </row>
    <row r="59" spans="1:12">
      <c r="A59" s="86"/>
      <c r="B59" s="26" t="s">
        <v>66</v>
      </c>
      <c r="C59" s="29">
        <v>38</v>
      </c>
      <c r="D59" s="28">
        <v>44163</v>
      </c>
      <c r="E59" s="13" t="str">
        <f>HYPERLINK("http://www.sit.ac.in/department/iqac/docs/NAAC2/2020-21/332/TBI/TBI332_4.pdf", "View Document")</f>
        <v>View Document</v>
      </c>
      <c r="F59" s="4"/>
      <c r="G59" s="42"/>
      <c r="H59" s="42"/>
      <c r="I59"/>
      <c r="J59"/>
      <c r="K59"/>
      <c r="L59"/>
    </row>
    <row r="60" spans="1:12">
      <c r="A60" s="86"/>
      <c r="B60" s="30" t="s">
        <v>67</v>
      </c>
      <c r="C60" s="11">
        <v>150</v>
      </c>
      <c r="D60" s="22">
        <v>44163</v>
      </c>
      <c r="E60" s="13" t="str">
        <f>HYPERLINK("http://www.sit.ac.in/department/iqac/docs/NAAC2/2020-21/332/CSE332_1.pdf", "View Document")</f>
        <v>View Document</v>
      </c>
      <c r="F60" s="4"/>
      <c r="G60" s="42"/>
      <c r="H60" s="42"/>
      <c r="I60"/>
      <c r="J60"/>
      <c r="K60"/>
      <c r="L60"/>
    </row>
    <row r="61" spans="1:12" ht="30">
      <c r="A61" s="86"/>
      <c r="B61" s="26" t="s">
        <v>68</v>
      </c>
      <c r="C61" s="29">
        <v>94</v>
      </c>
      <c r="D61" s="28">
        <v>44165</v>
      </c>
      <c r="E61" s="13" t="str">
        <f>HYPERLINK("http://www.sit.ac.in/department/iqac/docs/NAAC2/2020-21/332/TBI/TBI332_5.pdf", "View Document")</f>
        <v>View Document</v>
      </c>
      <c r="F61" s="4"/>
      <c r="G61" s="43"/>
      <c r="H61" s="43"/>
      <c r="I61"/>
      <c r="J61"/>
      <c r="K61"/>
      <c r="L61"/>
    </row>
    <row r="62" spans="1:12" ht="30">
      <c r="A62" s="86"/>
      <c r="B62" s="31" t="s">
        <v>69</v>
      </c>
      <c r="C62" s="27">
        <v>90</v>
      </c>
      <c r="D62" s="32">
        <v>44173</v>
      </c>
      <c r="E62" s="33" t="str">
        <f>HYPERLINK("http://www.sit.ac.in/department/iqac/docs/NAAC2/2020-21/332/MBA332_1.pdf", "View Document")</f>
        <v>View Document</v>
      </c>
      <c r="F62" s="4"/>
      <c r="G62" s="42"/>
      <c r="H62" s="42"/>
      <c r="I62"/>
      <c r="J62"/>
      <c r="K62"/>
      <c r="L62"/>
    </row>
    <row r="63" spans="1:12" ht="60">
      <c r="A63" s="86"/>
      <c r="B63" s="26" t="s">
        <v>70</v>
      </c>
      <c r="C63" s="34">
        <v>844</v>
      </c>
      <c r="D63" s="35">
        <v>44175</v>
      </c>
      <c r="E63" s="13" t="str">
        <f>HYPERLINK("http://www.sit.ac.in/department/iqac/docs/NAAC2/2020-21/332/IQAC_DrKattimani.pdf", "View Document")</f>
        <v>View Document</v>
      </c>
      <c r="F63" s="4"/>
      <c r="G63" s="42"/>
      <c r="H63" s="42"/>
      <c r="I63"/>
      <c r="J63"/>
      <c r="K63"/>
      <c r="L63"/>
    </row>
    <row r="64" spans="1:12" ht="30">
      <c r="A64" s="86"/>
      <c r="B64" s="26" t="s">
        <v>71</v>
      </c>
      <c r="C64" s="29">
        <v>103</v>
      </c>
      <c r="D64" s="28">
        <v>44180</v>
      </c>
      <c r="E64" s="13" t="str">
        <f>HYPERLINK("http://www.sit.ac.in/department/iqac/docs/NAAC2/2020-21/332/TBI/TBI332_6.pdf", "View Document")</f>
        <v>View Document</v>
      </c>
      <c r="F64" s="4"/>
      <c r="G64" s="42"/>
      <c r="H64" s="42"/>
      <c r="I64"/>
      <c r="J64"/>
      <c r="K64"/>
      <c r="L64"/>
    </row>
    <row r="65" spans="1:12">
      <c r="A65" s="86"/>
      <c r="B65" s="72" t="s">
        <v>131</v>
      </c>
      <c r="C65" s="71">
        <v>49</v>
      </c>
      <c r="D65" s="60" t="s">
        <v>133</v>
      </c>
      <c r="E65" s="70" t="str">
        <f>HYPERLINK("http://www.sit.ac.in/department/iqac/docs/NAAC2/2020-21/Jan2023/332/2019-20/Grassroots Innovators Meet.pdf", "View Document")</f>
        <v>View Document</v>
      </c>
      <c r="F65" s="4"/>
      <c r="G65" s="42"/>
      <c r="H65" s="42"/>
      <c r="I65"/>
      <c r="J65"/>
      <c r="K65"/>
      <c r="L65"/>
    </row>
    <row r="66" spans="1:12">
      <c r="A66" s="87"/>
      <c r="B66" s="72" t="s">
        <v>132</v>
      </c>
      <c r="C66" s="71">
        <v>40</v>
      </c>
      <c r="D66" s="60" t="s">
        <v>133</v>
      </c>
      <c r="E66" s="70" t="str">
        <f>HYPERLINK("http://www.sit.ac.in/department/iqac/docs/NAAC2/2020-21/Jan2023/332/2019-20/Farmer Producer Organizations Meet.pdf", "View Document")</f>
        <v>View Document</v>
      </c>
      <c r="F66" s="4"/>
      <c r="G66" s="42"/>
      <c r="H66" s="42"/>
      <c r="I66"/>
      <c r="J66"/>
      <c r="K66"/>
      <c r="L66"/>
    </row>
    <row r="67" spans="1:12">
      <c r="A67" s="27"/>
      <c r="B67" s="7">
        <f>COUNTA(B44:B66)</f>
        <v>23</v>
      </c>
      <c r="C67" s="11"/>
      <c r="D67" s="22"/>
      <c r="E67" s="15"/>
      <c r="F67" s="4"/>
      <c r="G67" s="42"/>
      <c r="H67" s="42"/>
      <c r="I67"/>
      <c r="J67"/>
      <c r="K67"/>
      <c r="L67"/>
    </row>
    <row r="68" spans="1:12" s="45" customFormat="1" ht="30">
      <c r="A68" s="85" t="s">
        <v>72</v>
      </c>
      <c r="B68" s="26" t="s">
        <v>63</v>
      </c>
      <c r="C68" s="27">
        <v>110</v>
      </c>
      <c r="D68" s="28">
        <v>44153</v>
      </c>
      <c r="E68" s="13" t="str">
        <f>HYPERLINK("http://www.sit.ac.in/department/iqac/docs/NAAC2/2020-21/332/TBI/TBI332_1.pdf", "View Document")</f>
        <v>View Document</v>
      </c>
      <c r="F68" s="44"/>
      <c r="G68" s="44"/>
      <c r="H68" s="44"/>
    </row>
    <row r="69" spans="1:12" s="45" customFormat="1">
      <c r="A69" s="86"/>
      <c r="B69" s="26" t="s">
        <v>64</v>
      </c>
      <c r="C69" s="29">
        <v>95</v>
      </c>
      <c r="D69" s="28">
        <v>44155</v>
      </c>
      <c r="E69" s="13" t="str">
        <f>HYPERLINK("http://www.sit.ac.in/department/iqac/docs/NAAC2/2020-21/332/TBI/TBI332_2.pdf", "View Document")</f>
        <v>View Document</v>
      </c>
      <c r="F69" s="44"/>
      <c r="G69" s="44"/>
      <c r="H69" s="44"/>
    </row>
    <row r="70" spans="1:12" ht="30">
      <c r="A70" s="86"/>
      <c r="B70" s="26" t="s">
        <v>65</v>
      </c>
      <c r="C70" s="29">
        <v>32</v>
      </c>
      <c r="D70" s="28">
        <v>44158</v>
      </c>
      <c r="E70" s="13" t="str">
        <f>HYPERLINK("http://www.sit.ac.in/department/iqac/docs/NAAC2/2020-21/332/TBI/TBI332_3.pdf", "View Document")</f>
        <v>View Document</v>
      </c>
      <c r="F70" s="4"/>
      <c r="G70" s="4"/>
      <c r="I70"/>
      <c r="J70"/>
      <c r="K70"/>
      <c r="L70"/>
    </row>
    <row r="71" spans="1:12">
      <c r="A71" s="86"/>
      <c r="B71" s="26" t="s">
        <v>66</v>
      </c>
      <c r="C71" s="29">
        <v>38</v>
      </c>
      <c r="D71" s="28">
        <v>44163</v>
      </c>
      <c r="E71" s="13" t="str">
        <f>HYPERLINK("http://www.sit.ac.in/department/iqac/docs/NAAC2/2020-21/332/TBI/TBI332_4.pdf", "View Document")</f>
        <v>View Document</v>
      </c>
      <c r="F71" s="4"/>
      <c r="G71" s="4"/>
      <c r="I71"/>
      <c r="J71"/>
      <c r="K71"/>
      <c r="L71"/>
    </row>
    <row r="72" spans="1:12">
      <c r="A72" s="86"/>
      <c r="B72" s="30" t="s">
        <v>67</v>
      </c>
      <c r="C72" s="11">
        <v>150</v>
      </c>
      <c r="D72" s="22">
        <v>44163</v>
      </c>
      <c r="E72" s="13" t="str">
        <f>HYPERLINK("http://www.sit.ac.in/department/iqac/docs/NAAC2/2020-21/332/CSE332_1.pdf", "View Document")</f>
        <v>View Document</v>
      </c>
      <c r="F72" s="4"/>
      <c r="G72" s="4"/>
      <c r="I72"/>
      <c r="J72"/>
      <c r="K72"/>
      <c r="L72"/>
    </row>
    <row r="73" spans="1:12" ht="30">
      <c r="A73" s="86"/>
      <c r="B73" s="26" t="s">
        <v>68</v>
      </c>
      <c r="C73" s="29">
        <v>94</v>
      </c>
      <c r="D73" s="28">
        <v>44165</v>
      </c>
      <c r="E73" s="13" t="str">
        <f>HYPERLINK("http://www.sit.ac.in/department/iqac/docs/NAAC2/2020-21/332/TBI/TBI332_5.pdf", "View Document")</f>
        <v>View Document</v>
      </c>
      <c r="F73" s="4"/>
      <c r="G73" s="4"/>
      <c r="I73"/>
      <c r="J73"/>
      <c r="K73"/>
      <c r="L73"/>
    </row>
    <row r="74" spans="1:12" ht="30">
      <c r="A74" s="86"/>
      <c r="B74" s="31" t="s">
        <v>69</v>
      </c>
      <c r="C74" s="27">
        <v>90</v>
      </c>
      <c r="D74" s="32">
        <v>44173</v>
      </c>
      <c r="E74" s="33" t="str">
        <f>HYPERLINK("http://www.sit.ac.in/department/iqac/docs/NAAC2/2020-21/332/MBA332_1.pdf", "View Document")</f>
        <v>View Document</v>
      </c>
      <c r="F74" s="4"/>
      <c r="G74" s="4"/>
      <c r="I74"/>
      <c r="J74"/>
      <c r="K74"/>
      <c r="L74"/>
    </row>
    <row r="75" spans="1:12" ht="60">
      <c r="A75" s="86"/>
      <c r="B75" s="26" t="s">
        <v>70</v>
      </c>
      <c r="C75" s="34">
        <v>844</v>
      </c>
      <c r="D75" s="35">
        <v>44175</v>
      </c>
      <c r="E75" s="13" t="str">
        <f>HYPERLINK("http://www.sit.ac.in/department/iqac/docs/NAAC2/2020-21/332/IQAC_DrKattimani.pdf", "View Document")</f>
        <v>View Document</v>
      </c>
      <c r="F75" s="4"/>
      <c r="G75" s="4"/>
      <c r="I75"/>
      <c r="J75"/>
      <c r="K75"/>
      <c r="L75"/>
    </row>
    <row r="76" spans="1:12" ht="30">
      <c r="A76" s="86"/>
      <c r="B76" s="26" t="s">
        <v>71</v>
      </c>
      <c r="C76" s="29">
        <v>103</v>
      </c>
      <c r="D76" s="28">
        <v>44180</v>
      </c>
      <c r="E76" s="13" t="str">
        <f>HYPERLINK("http://www.sit.ac.in/department/iqac/docs/NAAC2/2020-21/332/TBI/TBI332_6.pdf", "View Document")</f>
        <v>View Document</v>
      </c>
      <c r="F76" s="4"/>
      <c r="G76" s="4"/>
      <c r="I76"/>
      <c r="J76"/>
      <c r="K76"/>
      <c r="L76"/>
    </row>
    <row r="77" spans="1:12" ht="30">
      <c r="A77" s="86"/>
      <c r="B77" s="26" t="s">
        <v>73</v>
      </c>
      <c r="C77" s="27">
        <v>112</v>
      </c>
      <c r="D77" s="28" t="s">
        <v>74</v>
      </c>
      <c r="E77" s="33" t="str">
        <f>HYPERLINK("http://www.sit.ac.in/department/iqac/docs/NAAC2/2020-21/332/MBA332_1a.pdf", "View Document")</f>
        <v>View Document</v>
      </c>
      <c r="F77" s="4"/>
      <c r="G77" s="4"/>
      <c r="I77"/>
      <c r="J77"/>
      <c r="K77"/>
      <c r="L77"/>
    </row>
    <row r="78" spans="1:12" ht="30">
      <c r="A78" s="86"/>
      <c r="B78" s="26" t="s">
        <v>75</v>
      </c>
      <c r="C78" s="29">
        <v>98</v>
      </c>
      <c r="D78" s="28">
        <v>44211</v>
      </c>
      <c r="E78" s="13" t="str">
        <f>HYPERLINK("http://www.sit.ac.in/department/iqac/docs/NAAC2/2020-21/332/TBI/TBI332_7.pdf", "View Document")</f>
        <v>View Document</v>
      </c>
      <c r="F78" s="4"/>
      <c r="G78" s="4"/>
      <c r="I78"/>
      <c r="J78"/>
      <c r="K78"/>
      <c r="L78"/>
    </row>
    <row r="79" spans="1:12" ht="30">
      <c r="A79" s="86"/>
      <c r="B79" s="26" t="s">
        <v>76</v>
      </c>
      <c r="C79" s="29">
        <v>105</v>
      </c>
      <c r="D79" s="28">
        <v>44214</v>
      </c>
      <c r="E79" s="13" t="str">
        <f>HYPERLINK("http://www.sit.ac.in/department/iqac/docs/NAAC2/2020-21/332/TBI/TBI332_8.pdf", "View Document")</f>
        <v>View Document</v>
      </c>
      <c r="F79" s="4"/>
      <c r="G79" s="4"/>
      <c r="I79"/>
      <c r="J79"/>
      <c r="K79"/>
      <c r="L79"/>
    </row>
    <row r="80" spans="1:12" ht="45">
      <c r="A80" s="86"/>
      <c r="B80" s="26" t="s">
        <v>77</v>
      </c>
      <c r="C80" s="29">
        <v>172</v>
      </c>
      <c r="D80" s="28">
        <v>44223</v>
      </c>
      <c r="E80" s="13" t="str">
        <f>HYPERLINK("http://www.sit.ac.in/department/iqac/docs/NAAC2/2020-21/332/TBI/TBI332_9.pdf", "View Document")</f>
        <v>View Document</v>
      </c>
      <c r="F80" s="4"/>
      <c r="G80" s="4"/>
      <c r="I80"/>
      <c r="J80"/>
      <c r="K80"/>
      <c r="L80"/>
    </row>
    <row r="81" spans="1:12" ht="30">
      <c r="A81" s="86"/>
      <c r="B81" s="26" t="s">
        <v>78</v>
      </c>
      <c r="C81" s="29">
        <v>117</v>
      </c>
      <c r="D81" s="28">
        <v>44236</v>
      </c>
      <c r="E81" s="13" t="str">
        <f>HYPERLINK("http://www.sit.ac.in/department/iqac/docs/NAAC2/2020-21/332/TBI/TBI332_10.pdf", "View Document")</f>
        <v>View Document</v>
      </c>
      <c r="F81" s="4"/>
      <c r="G81" s="4"/>
      <c r="I81"/>
      <c r="J81"/>
      <c r="K81"/>
      <c r="L81"/>
    </row>
    <row r="82" spans="1:12">
      <c r="A82" s="86"/>
      <c r="B82" s="31" t="s">
        <v>79</v>
      </c>
      <c r="C82" s="27">
        <v>112</v>
      </c>
      <c r="D82" s="28">
        <v>44237</v>
      </c>
      <c r="E82" s="33" t="str">
        <f>HYPERLINK("http://www.sit.ac.in/department/iqac/docs/NAAC2/2020-21/332/MBA332_2a.pdf", "View Document")</f>
        <v>View Document</v>
      </c>
      <c r="F82" s="4"/>
      <c r="G82" s="4"/>
      <c r="I82"/>
      <c r="J82"/>
      <c r="K82"/>
      <c r="L82"/>
    </row>
    <row r="83" spans="1:12">
      <c r="A83" s="86"/>
      <c r="B83" s="31" t="s">
        <v>80</v>
      </c>
      <c r="C83" s="27">
        <v>90</v>
      </c>
      <c r="D83" s="28">
        <v>44254</v>
      </c>
      <c r="E83" s="13" t="str">
        <f>HYPERLINK("http://www.sit.ac.in/department/iqac/docs/NAAC2/2020-21/332/MBA332_3.pdf", "View Document")</f>
        <v>View Document</v>
      </c>
      <c r="F83" s="4"/>
      <c r="G83" s="4"/>
      <c r="I83"/>
      <c r="J83"/>
      <c r="K83"/>
      <c r="L83"/>
    </row>
    <row r="84" spans="1:12" ht="30">
      <c r="A84" s="86"/>
      <c r="B84" s="46" t="s">
        <v>81</v>
      </c>
      <c r="C84" s="29">
        <v>89</v>
      </c>
      <c r="D84" s="47">
        <v>44270</v>
      </c>
      <c r="E84" s="13" t="str">
        <f>HYPERLINK("http://www.sit.ac.in/department/iqac/docs/NAAC2/2020-21/332/TBI/TBI332_11.pdf", "View Document")</f>
        <v>View Document</v>
      </c>
      <c r="F84" s="4"/>
      <c r="G84" s="4"/>
      <c r="I84"/>
      <c r="J84"/>
      <c r="K84"/>
      <c r="L84"/>
    </row>
    <row r="85" spans="1:12" ht="45">
      <c r="A85" s="86"/>
      <c r="B85" s="46" t="s">
        <v>82</v>
      </c>
      <c r="C85" s="29">
        <v>118</v>
      </c>
      <c r="D85" s="47">
        <v>44305</v>
      </c>
      <c r="E85" s="13" t="str">
        <f>HYPERLINK("http://www.sit.ac.in/department/iqac/docs/NAAC2/2020-21/332/TBI/TBI332_12.pdf", "View Document")</f>
        <v>View Document</v>
      </c>
      <c r="F85" s="4"/>
      <c r="G85" s="4"/>
      <c r="I85"/>
      <c r="J85"/>
      <c r="K85"/>
      <c r="L85"/>
    </row>
    <row r="86" spans="1:12">
      <c r="A86" s="86"/>
      <c r="B86" s="26" t="s">
        <v>83</v>
      </c>
      <c r="C86" s="29">
        <v>109</v>
      </c>
      <c r="D86" s="28">
        <v>44309</v>
      </c>
      <c r="E86" s="13" t="str">
        <f>HYPERLINK("http://www.sit.ac.in/department/iqac/docs/NAAC2/2020-21/332/TBI/TBI332_13.pdf", "View Document")</f>
        <v>View Document</v>
      </c>
      <c r="F86" s="4"/>
      <c r="G86" s="4"/>
      <c r="I86"/>
      <c r="J86"/>
      <c r="K86"/>
      <c r="L86"/>
    </row>
    <row r="87" spans="1:12" ht="30">
      <c r="A87" s="86"/>
      <c r="B87" s="26" t="s">
        <v>84</v>
      </c>
      <c r="C87" s="29">
        <v>112</v>
      </c>
      <c r="D87" s="28">
        <v>44338</v>
      </c>
      <c r="E87" s="13" t="str">
        <f>HYPERLINK("http://www.sit.ac.in/department/iqac/docs/NAAC2/2020-21/332/TBI/TBI332_14.pdf", "View Document")</f>
        <v>View Document</v>
      </c>
      <c r="F87" s="4"/>
      <c r="G87" s="4"/>
      <c r="I87"/>
      <c r="J87"/>
      <c r="K87"/>
      <c r="L87"/>
    </row>
    <row r="88" spans="1:12" ht="45">
      <c r="A88" s="86"/>
      <c r="B88" s="48" t="s">
        <v>85</v>
      </c>
      <c r="C88" s="11">
        <v>100</v>
      </c>
      <c r="D88" s="35" t="s">
        <v>86</v>
      </c>
      <c r="E88" s="49" t="str">
        <f>HYPERLINK("http://www.sit.ac.in/department/iqac/docs/NAAC2/2020-21/332/CSE332_2.pdf", "View Document")</f>
        <v>View Document</v>
      </c>
      <c r="F88" s="4"/>
      <c r="G88" s="4"/>
      <c r="I88"/>
      <c r="J88"/>
      <c r="K88"/>
      <c r="L88"/>
    </row>
    <row r="89" spans="1:12" ht="45">
      <c r="A89" s="86"/>
      <c r="B89" s="31" t="s">
        <v>87</v>
      </c>
      <c r="C89" s="27">
        <v>202</v>
      </c>
      <c r="D89" s="28">
        <v>44361</v>
      </c>
      <c r="E89" s="13" t="str">
        <f>HYPERLINK("http://www.sit.ac.in/department/iqac/docs/NAAC2/2020-21/332/MBA332_2.pdf", "View Document")</f>
        <v>View Document</v>
      </c>
      <c r="F89" s="4"/>
      <c r="G89" s="4"/>
      <c r="I89"/>
      <c r="J89"/>
      <c r="K89"/>
      <c r="L89"/>
    </row>
    <row r="90" spans="1:12" ht="30">
      <c r="A90" s="86"/>
      <c r="B90" s="26" t="s">
        <v>88</v>
      </c>
      <c r="C90" s="29">
        <v>45</v>
      </c>
      <c r="D90" s="28">
        <v>44418</v>
      </c>
      <c r="E90" s="13" t="str">
        <f>HYPERLINK("http://www.sit.ac.in/department/iqac/docs/NAAC2/2020-21/332/TBI/TBI332_15.pdf", "View Document")</f>
        <v>View Document</v>
      </c>
      <c r="F90" s="4"/>
      <c r="G90" s="4"/>
      <c r="I90"/>
      <c r="J90"/>
      <c r="K90"/>
      <c r="L90"/>
    </row>
    <row r="91" spans="1:12" ht="45">
      <c r="A91" s="86"/>
      <c r="B91" s="26" t="s">
        <v>89</v>
      </c>
      <c r="C91" s="29">
        <v>115</v>
      </c>
      <c r="D91" s="28">
        <v>44421</v>
      </c>
      <c r="E91" s="13" t="str">
        <f>HYPERLINK("http://www.sit.ac.in/department/iqac/docs/NAAC2/2020-21/332/TBI/TBI332_16.pdf", "View Document")</f>
        <v>View Document</v>
      </c>
      <c r="F91" s="4"/>
      <c r="G91" s="4"/>
      <c r="I91"/>
      <c r="J91"/>
      <c r="K91"/>
      <c r="L91"/>
    </row>
    <row r="92" spans="1:12" ht="45">
      <c r="A92" s="86"/>
      <c r="B92" s="26" t="s">
        <v>90</v>
      </c>
      <c r="C92" s="29">
        <v>40</v>
      </c>
      <c r="D92" s="28">
        <v>44432</v>
      </c>
      <c r="E92" s="13" t="str">
        <f>HYPERLINK("http://www.sit.ac.in/department/iqac/docs/NAAC2/2020-21/332/TBI/TBI332_17.pdf", "View Document")</f>
        <v>View Document</v>
      </c>
      <c r="F92" s="4"/>
      <c r="G92" s="4"/>
      <c r="I92"/>
      <c r="J92"/>
      <c r="K92"/>
      <c r="L92"/>
    </row>
    <row r="93" spans="1:12">
      <c r="A93" s="86"/>
      <c r="B93" s="31" t="s">
        <v>91</v>
      </c>
      <c r="C93" s="34">
        <v>200</v>
      </c>
      <c r="D93" s="35">
        <v>44435</v>
      </c>
      <c r="E93" s="13" t="str">
        <f>HYPERLINK("http://www.sit.ac.in/department/iqac/docs/NAAC2/2020-21/332/IQAC_CheshtaSharma.pdf", "View Document")</f>
        <v>View Document</v>
      </c>
      <c r="F93" s="4"/>
      <c r="G93" s="4"/>
      <c r="I93"/>
      <c r="J93"/>
      <c r="K93"/>
      <c r="L93"/>
    </row>
    <row r="94" spans="1:12" ht="45">
      <c r="A94" s="86"/>
      <c r="B94" s="48" t="s">
        <v>92</v>
      </c>
      <c r="C94" s="11">
        <v>46</v>
      </c>
      <c r="D94" s="35" t="s">
        <v>93</v>
      </c>
      <c r="E94" s="49" t="str">
        <f>HYPERLINK("http://www.sit.ac.in/department/iqac/docs/NAAC2/2020-21/332/CSE332_3.pdf", "View Document")</f>
        <v>View Document</v>
      </c>
      <c r="F94" s="4"/>
      <c r="G94" s="4"/>
      <c r="I94"/>
      <c r="J94"/>
      <c r="K94"/>
      <c r="L94"/>
    </row>
    <row r="95" spans="1:12" ht="30">
      <c r="A95" s="86"/>
      <c r="B95" s="26" t="s">
        <v>94</v>
      </c>
      <c r="C95" s="29">
        <v>53</v>
      </c>
      <c r="D95" s="28">
        <v>44474</v>
      </c>
      <c r="E95" s="13" t="str">
        <f>HYPERLINK("http://www.sit.ac.in/department/iqac/docs/NAAC2/2020-21/332/TBI/TBI332_18.pdf", "View Document")</f>
        <v>View Document</v>
      </c>
      <c r="F95" s="4"/>
      <c r="G95" s="4"/>
      <c r="I95"/>
      <c r="J95"/>
      <c r="K95"/>
      <c r="L95"/>
    </row>
    <row r="96" spans="1:12" ht="30">
      <c r="A96" s="86"/>
      <c r="B96" s="26" t="s">
        <v>95</v>
      </c>
      <c r="C96" s="29">
        <v>80</v>
      </c>
      <c r="D96" s="28">
        <v>44494</v>
      </c>
      <c r="E96" s="13" t="str">
        <f>HYPERLINK("http://www.sit.ac.in/department/iqac/docs/NAAC2/2020-21/332/TBI/TBI332_19.pdf", "View Document")</f>
        <v>View Document</v>
      </c>
      <c r="F96" s="4"/>
      <c r="G96" s="4"/>
      <c r="I96"/>
      <c r="J96"/>
      <c r="K96"/>
      <c r="L96"/>
    </row>
    <row r="97" spans="1:12" ht="30">
      <c r="A97" s="86"/>
      <c r="B97" s="26" t="s">
        <v>96</v>
      </c>
      <c r="C97" s="29">
        <v>55</v>
      </c>
      <c r="D97" s="28">
        <v>44518</v>
      </c>
      <c r="E97" s="13" t="str">
        <f>HYPERLINK("http://www.sit.ac.in/department/iqac/docs/NAAC2/2020-21/332/TBI/TBI332_20.pdf", "View Document")</f>
        <v>View Document</v>
      </c>
      <c r="F97" s="4"/>
      <c r="G97" s="4"/>
      <c r="I97"/>
      <c r="J97"/>
      <c r="K97"/>
      <c r="L97"/>
    </row>
    <row r="98" spans="1:12" ht="30">
      <c r="A98" s="86"/>
      <c r="B98" s="26" t="s">
        <v>97</v>
      </c>
      <c r="C98" s="29">
        <v>98</v>
      </c>
      <c r="D98" s="28">
        <v>44530</v>
      </c>
      <c r="E98" s="13" t="str">
        <f>HYPERLINK("http://www.sit.ac.in/department/iqac/docs/NAAC2/2020-21/332/TBI/TBI332_21.pdf", "View Document")</f>
        <v>View Document</v>
      </c>
      <c r="F98" s="4"/>
      <c r="G98" s="4"/>
      <c r="I98"/>
      <c r="J98"/>
      <c r="K98"/>
      <c r="L98"/>
    </row>
    <row r="99" spans="1:12">
      <c r="A99" s="86"/>
      <c r="B99" s="26" t="s">
        <v>98</v>
      </c>
      <c r="C99" s="27">
        <v>120</v>
      </c>
      <c r="D99" s="28">
        <v>44538</v>
      </c>
      <c r="E99" s="33" t="str">
        <f>HYPERLINK("http://www.sit.ac.in/department/iqac/docs/NAAC2/2020-21/332/MED332_1.pdf", "View Document")</f>
        <v>View Document</v>
      </c>
      <c r="F99" s="4"/>
      <c r="G99" s="4"/>
      <c r="I99"/>
      <c r="J99"/>
      <c r="K99"/>
      <c r="L99"/>
    </row>
    <row r="100" spans="1:12" ht="45">
      <c r="A100" s="86"/>
      <c r="B100" s="48" t="s">
        <v>99</v>
      </c>
      <c r="C100" s="11">
        <v>58</v>
      </c>
      <c r="D100" s="22">
        <v>44544</v>
      </c>
      <c r="E100" s="13" t="str">
        <f>HYPERLINK("http://www.sit.ac.in/department/iqac/docs/NAAC2/2020-21/332/CH332.pdf", "View Document")</f>
        <v>View Document</v>
      </c>
      <c r="F100" s="4"/>
      <c r="G100" s="4"/>
      <c r="I100"/>
      <c r="J100"/>
      <c r="K100"/>
      <c r="L100"/>
    </row>
    <row r="101" spans="1:12">
      <c r="A101" s="86"/>
      <c r="B101" s="26" t="s">
        <v>100</v>
      </c>
      <c r="C101" s="27">
        <v>120</v>
      </c>
      <c r="D101" s="28">
        <v>44547</v>
      </c>
      <c r="E101" s="33" t="str">
        <f>HYPERLINK("http://www.sit.ac.in/department/iqac/docs/NAAC2/2020-21/332/MED332_2.pdf", "View Document")</f>
        <v>View Document</v>
      </c>
      <c r="F101" s="4"/>
      <c r="G101" s="4"/>
      <c r="I101"/>
      <c r="J101"/>
      <c r="K101"/>
      <c r="L101"/>
    </row>
    <row r="102" spans="1:12" ht="30">
      <c r="A102" s="86"/>
      <c r="B102" s="31" t="s">
        <v>101</v>
      </c>
      <c r="C102" s="27">
        <v>67</v>
      </c>
      <c r="D102" s="28">
        <v>44547</v>
      </c>
      <c r="E102" s="13" t="str">
        <f>HYPERLINK("http://www.sit.ac.in/department/iqac/docs/NAAC2/2020-21/332/PHY332.pdf", "View Document")</f>
        <v>View Document</v>
      </c>
      <c r="F102" s="4"/>
      <c r="G102" s="4"/>
      <c r="I102"/>
      <c r="J102"/>
      <c r="K102"/>
      <c r="L102"/>
    </row>
    <row r="103" spans="1:12" ht="30">
      <c r="A103" s="86"/>
      <c r="B103" s="26" t="s">
        <v>102</v>
      </c>
      <c r="C103" s="29">
        <v>73</v>
      </c>
      <c r="D103" s="28">
        <v>44547</v>
      </c>
      <c r="E103" s="13" t="str">
        <f>HYPERLINK("http://www.sit.ac.in/department/iqac/docs/NAAC2/2020-21/332/TBI/TBI332_22.pdf", "View Document")</f>
        <v>View Document</v>
      </c>
      <c r="F103" s="4"/>
      <c r="G103" s="4"/>
      <c r="I103"/>
      <c r="J103"/>
      <c r="K103"/>
      <c r="L103"/>
    </row>
    <row r="104" spans="1:12" ht="30">
      <c r="A104" s="86"/>
      <c r="B104" s="20" t="s">
        <v>103</v>
      </c>
      <c r="C104" s="11">
        <v>59</v>
      </c>
      <c r="D104" s="35" t="s">
        <v>104</v>
      </c>
      <c r="E104" s="13" t="str">
        <f>HYPERLINK("http://www.sit.ac.in/department/iqac/docs/NAAC2/2020-21/332/EIE332.pdf", "View Document")</f>
        <v>View Document</v>
      </c>
      <c r="F104" s="4"/>
      <c r="G104" s="4"/>
      <c r="I104"/>
      <c r="J104"/>
      <c r="K104"/>
      <c r="L104"/>
    </row>
    <row r="105" spans="1:12" ht="30">
      <c r="A105" s="86"/>
      <c r="B105" s="9" t="s">
        <v>105</v>
      </c>
      <c r="C105" s="29">
        <v>127</v>
      </c>
      <c r="D105" s="28">
        <v>44553</v>
      </c>
      <c r="E105" s="13" t="str">
        <f>HYPERLINK("http://www.sit.ac.in/department/iqac/docs/NAAC2/2020-21/332/TBI/TBI332_23.pdf", "View Document")</f>
        <v>View Document</v>
      </c>
      <c r="F105" s="4"/>
      <c r="G105" s="4"/>
      <c r="I105"/>
      <c r="J105"/>
      <c r="K105"/>
      <c r="L105"/>
    </row>
    <row r="106" spans="1:12" s="68" customFormat="1" ht="30">
      <c r="A106" s="86"/>
      <c r="B106" s="78" t="s">
        <v>134</v>
      </c>
      <c r="C106" s="79">
        <v>100</v>
      </c>
      <c r="D106" s="80">
        <v>44371</v>
      </c>
      <c r="E106" s="70" t="str">
        <f>HYPERLINK("http://www.sit.ac.in/department/iqac/docs/NAAC2/2020-21/Jan2023/332/2020-21/Rural Transformation Possibilities.pdf", "View Document")</f>
        <v>View Document</v>
      </c>
      <c r="F106" s="69"/>
      <c r="G106" s="69"/>
      <c r="H106" s="69"/>
    </row>
    <row r="107" spans="1:12" s="68" customFormat="1" ht="30">
      <c r="A107" s="86"/>
      <c r="B107" s="77" t="s">
        <v>135</v>
      </c>
      <c r="C107" s="76">
        <v>100</v>
      </c>
      <c r="D107" s="81">
        <v>44141</v>
      </c>
      <c r="E107" s="70" t="str">
        <f>HYPERLINK("http://www.sit.ac.in/department/iqac/docs/NAAC2/2020-21/Jan2023/332/2020-21/Organic Farming _ Value-added Agricultural Products.pdf", "View Document")</f>
        <v>View Document</v>
      </c>
      <c r="F107" s="69"/>
      <c r="G107" s="69"/>
      <c r="H107" s="69"/>
    </row>
    <row r="108" spans="1:12" s="68" customFormat="1" ht="30">
      <c r="A108" s="86"/>
      <c r="B108" s="77" t="s">
        <v>136</v>
      </c>
      <c r="C108" s="76">
        <v>100</v>
      </c>
      <c r="D108" s="81">
        <v>44169</v>
      </c>
      <c r="E108" s="70" t="str">
        <f>HYPERLINK("http://www.sit.ac.in/department/iqac/docs/NAAC2/2020-21/Jan2023/332/2020-21/Youths Role in Agriculture and Environmental Protection.pdf", "View Document")</f>
        <v>View Document</v>
      </c>
      <c r="F108" s="69"/>
      <c r="G108" s="69"/>
      <c r="H108" s="69"/>
    </row>
    <row r="109" spans="1:12" s="68" customFormat="1" ht="30">
      <c r="A109" s="86"/>
      <c r="B109" s="77" t="s">
        <v>137</v>
      </c>
      <c r="C109" s="76">
        <v>100</v>
      </c>
      <c r="D109" s="81">
        <v>44197</v>
      </c>
      <c r="E109" s="70" t="str">
        <f>HYPERLINK("http://www.sit.ac.in/department/iqac/docs/NAAC2/2020-21/Jan2023/332/2020-21/Naturopathy-the Health Awareness for Rural People.pdf", "View Document")</f>
        <v>View Document</v>
      </c>
      <c r="F109" s="69"/>
      <c r="G109" s="69"/>
      <c r="H109" s="69"/>
    </row>
    <row r="110" spans="1:12" s="68" customFormat="1">
      <c r="A110" s="86"/>
      <c r="B110" s="77" t="s">
        <v>138</v>
      </c>
      <c r="C110" s="76">
        <v>100</v>
      </c>
      <c r="D110" s="81">
        <v>44232</v>
      </c>
      <c r="E110" s="70" t="str">
        <f>HYPERLINK("http://www.sit.ac.in/department/iqac/docs/NAAC2/2020-21/Jan2023/332/2020-21/Forestry Cultivation.pdf", "View Document")</f>
        <v>View Document</v>
      </c>
      <c r="F110" s="69"/>
      <c r="G110" s="69"/>
      <c r="H110" s="69"/>
    </row>
    <row r="111" spans="1:12" s="68" customFormat="1" ht="30">
      <c r="A111" s="86"/>
      <c r="B111" s="73" t="s">
        <v>151</v>
      </c>
      <c r="C111" s="76">
        <v>100</v>
      </c>
      <c r="D111" s="81">
        <v>44260</v>
      </c>
      <c r="E111" s="75" t="str">
        <f>HYPERLINK("http://www.sit.ac.in/department/iqac/docs/NAAC2/2020-21/Jan2023/332/2020-21/Role of Siddaganga TBI and KVK Hirehalli in.pdf", "View Document")</f>
        <v>View Document</v>
      </c>
      <c r="F111" s="69"/>
      <c r="G111" s="69"/>
      <c r="H111" s="69"/>
    </row>
    <row r="112" spans="1:12" s="68" customFormat="1">
      <c r="A112" s="86"/>
      <c r="B112" s="77" t="s">
        <v>139</v>
      </c>
      <c r="C112" s="76">
        <v>100</v>
      </c>
      <c r="D112" s="81">
        <v>44288</v>
      </c>
      <c r="E112" s="75" t="str">
        <f>HYPERLINK("http://www.sit.ac.in/department/iqac/docs/NAAC2/2020-21/Jan2023/332/2020-21/A place for Natural Farming.pdf", "View Document")</f>
        <v>View Document</v>
      </c>
      <c r="F112" s="69"/>
      <c r="G112" s="69"/>
      <c r="H112" s="69"/>
    </row>
    <row r="113" spans="1:12" s="68" customFormat="1" ht="30">
      <c r="A113" s="86"/>
      <c r="B113" s="77" t="s">
        <v>140</v>
      </c>
      <c r="C113" s="76">
        <v>100</v>
      </c>
      <c r="D113" s="81">
        <v>44414</v>
      </c>
      <c r="E113" s="75" t="str">
        <f>HYPERLINK("http://www.sit.ac.in/department/iqac/docs/NAAC2/2020-21/Jan2023/332/2020-21/Rural Development Schemes and Support by NABARD.pdf", "View Document")</f>
        <v>View Document</v>
      </c>
      <c r="F113" s="69"/>
      <c r="G113" s="69"/>
      <c r="H113" s="69"/>
    </row>
    <row r="114" spans="1:12" s="68" customFormat="1">
      <c r="A114" s="86"/>
      <c r="B114" s="77" t="s">
        <v>141</v>
      </c>
      <c r="C114" s="76">
        <v>100</v>
      </c>
      <c r="D114" s="81">
        <v>44442</v>
      </c>
      <c r="E114" s="75" t="str">
        <f>HYPERLINK("http://www.sit.ac.in/department/iqac/docs/NAAC2/2020-21/Jan2023/332/2020-21/Malnutrition and Spirulina .pdf", "View Document")</f>
        <v>View Document</v>
      </c>
      <c r="F114" s="69"/>
      <c r="G114" s="69"/>
      <c r="H114" s="69"/>
    </row>
    <row r="115" spans="1:12" s="68" customFormat="1">
      <c r="A115" s="86"/>
      <c r="B115" s="77" t="s">
        <v>142</v>
      </c>
      <c r="C115" s="76">
        <v>100</v>
      </c>
      <c r="D115" s="81">
        <v>44470</v>
      </c>
      <c r="E115" s="75" t="str">
        <f>HYPERLINK("http://www.sit.ac.in/department/iqac/docs/NAAC2/2020-21/Jan2023/332/2020-21/Opportunities for Rural Women’s .pdf", "View Document")</f>
        <v>View Document</v>
      </c>
      <c r="F115" s="69"/>
      <c r="G115" s="69"/>
      <c r="H115" s="69"/>
    </row>
    <row r="116" spans="1:12" s="68" customFormat="1" ht="30">
      <c r="A116" s="86"/>
      <c r="B116" s="77" t="s">
        <v>143</v>
      </c>
      <c r="C116" s="76">
        <v>100</v>
      </c>
      <c r="D116" s="81">
        <v>44505</v>
      </c>
      <c r="E116" s="75" t="str">
        <f>HYPERLINK("http://www.sit.ac.in/department/iqac/docs/NAAC2/2020-21/Jan2023/332/2020-21/Importance of Farmer Producer Organizations and its Formation.pdf", "View Document")</f>
        <v>View Document</v>
      </c>
      <c r="F116" s="69"/>
      <c r="G116" s="69"/>
      <c r="H116" s="69"/>
    </row>
    <row r="117" spans="1:12" s="68" customFormat="1">
      <c r="A117" s="86"/>
      <c r="B117" s="77" t="s">
        <v>144</v>
      </c>
      <c r="C117" s="76">
        <v>100</v>
      </c>
      <c r="D117" s="81">
        <v>44533</v>
      </c>
      <c r="E117" s="75" t="str">
        <f>HYPERLINK("http://www.sit.ac.in/department/iqac/docs/NAAC2/2020-21/Jan2023/332/2020-21/New Ways to Increase Coconut Yield .pdf", "View Document")</f>
        <v>View Document</v>
      </c>
      <c r="F117" s="69"/>
      <c r="G117" s="69"/>
      <c r="H117" s="69"/>
    </row>
    <row r="118" spans="1:12" s="68" customFormat="1">
      <c r="A118" s="86"/>
      <c r="B118" s="77" t="s">
        <v>145</v>
      </c>
      <c r="C118" s="76">
        <v>100</v>
      </c>
      <c r="D118" s="81">
        <v>44544</v>
      </c>
      <c r="E118" s="75" t="str">
        <f>HYPERLINK("http://www.sit.ac.in/department/iqac/docs/NAAC2/2020-21/Jan2023/332/2020-21/Market Linkages of FPOs and NGOs .pdf", "View Document")</f>
        <v>View Document</v>
      </c>
      <c r="F118" s="69"/>
      <c r="G118" s="69"/>
      <c r="H118" s="69"/>
    </row>
    <row r="119" spans="1:12" s="68" customFormat="1" ht="30">
      <c r="A119" s="86"/>
      <c r="B119" s="77" t="s">
        <v>146</v>
      </c>
      <c r="C119" s="76">
        <v>200</v>
      </c>
      <c r="D119" s="81">
        <v>44480</v>
      </c>
      <c r="E119" s="75" t="str">
        <f>HYPERLINK("http://www.sit.ac.in/department/iqac/docs/NAAC2/2020-21/Jan2023/332/2020-21/Panel Discussion Entrepreneurship- Choose to Change.pdf", "View Document")</f>
        <v>View Document</v>
      </c>
      <c r="F119" s="69"/>
      <c r="G119" s="69"/>
      <c r="H119" s="69"/>
    </row>
    <row r="120" spans="1:12" s="68" customFormat="1" ht="30">
      <c r="A120" s="86"/>
      <c r="B120" s="77" t="s">
        <v>147</v>
      </c>
      <c r="C120" s="76">
        <v>40</v>
      </c>
      <c r="D120" s="81">
        <v>44447</v>
      </c>
      <c r="E120" s="75" t="str">
        <f>HYPERLINK("http://www.sit.ac.in/department/iqac/docs/NAAC2/2020-21/Jan2023/332/2020-21/Orientation about Siddaganga TBI to Budding Entrepreneurs.pdf", "View Document")</f>
        <v>View Document</v>
      </c>
      <c r="F120" s="69"/>
      <c r="G120" s="69"/>
      <c r="H120" s="69"/>
    </row>
    <row r="121" spans="1:12" s="68" customFormat="1" ht="30">
      <c r="A121" s="86"/>
      <c r="B121" s="77" t="s">
        <v>148</v>
      </c>
      <c r="C121" s="76">
        <v>60</v>
      </c>
      <c r="D121" s="81">
        <v>44277</v>
      </c>
      <c r="E121" s="75" t="str">
        <f>HYPERLINK("http://www.sit.ac.in/department/iqac/docs/NAAC2/2020-21/Jan2023/332/2020-21/Impact of Climate Change and Climate Finance Opportunities.pdf", "View Document")</f>
        <v>View Document</v>
      </c>
      <c r="F121" s="69"/>
      <c r="G121" s="69"/>
      <c r="H121" s="69"/>
    </row>
    <row r="122" spans="1:12" s="68" customFormat="1" ht="30">
      <c r="A122" s="86"/>
      <c r="B122" s="77" t="s">
        <v>149</v>
      </c>
      <c r="C122" s="76">
        <v>50</v>
      </c>
      <c r="D122" s="81">
        <v>44559</v>
      </c>
      <c r="E122" s="75" t="str">
        <f>HYPERLINK("http://www.sit.ac.in/department/iqac/docs/NAAC2/2020-21/Jan2023/332/2020-21/Business Development of Farmer Producer Organizations for FPOs.pdf", "View Document")</f>
        <v>View Document</v>
      </c>
      <c r="F122" s="69"/>
      <c r="G122" s="69"/>
      <c r="H122" s="69"/>
    </row>
    <row r="123" spans="1:12" s="68" customFormat="1" ht="45">
      <c r="A123" s="87"/>
      <c r="B123" s="77" t="s">
        <v>150</v>
      </c>
      <c r="C123" s="76">
        <v>40</v>
      </c>
      <c r="D123" s="81">
        <v>44533</v>
      </c>
      <c r="E123" s="75" t="str">
        <f>HYPERLINK("http://www.sit.ac.in/department/iqac/docs/NAAC2/2020-21/Jan2023/332/2020-21/Interns Interaction of SIT Students with Autoliv _Inauguration of R_D center at STBI   .pdf", "View Document")</f>
        <v>View Document</v>
      </c>
      <c r="F123" s="69"/>
      <c r="G123" s="69"/>
      <c r="H123" s="69"/>
    </row>
    <row r="124" spans="1:12">
      <c r="A124" s="50"/>
      <c r="B124" s="51">
        <f>COUNTA(B68:B123)</f>
        <v>56</v>
      </c>
      <c r="C124" s="52"/>
      <c r="D124" s="53"/>
      <c r="E124" s="36"/>
      <c r="F124" s="4"/>
      <c r="G124" s="4"/>
      <c r="I124"/>
      <c r="J124"/>
      <c r="K124"/>
      <c r="L124"/>
    </row>
    <row r="125" spans="1:12">
      <c r="B125" s="54"/>
      <c r="D125" s="55"/>
      <c r="H125" s="55"/>
      <c r="I125" s="55"/>
    </row>
    <row r="127" spans="1:12">
      <c r="B127" s="56"/>
    </row>
    <row r="128" spans="1:12">
      <c r="A128" s="57"/>
      <c r="B128" s="57" t="s">
        <v>72</v>
      </c>
      <c r="C128" s="57" t="s">
        <v>48</v>
      </c>
      <c r="D128" s="57" t="s">
        <v>34</v>
      </c>
      <c r="E128" s="57" t="s">
        <v>25</v>
      </c>
      <c r="F128" s="57" t="s">
        <v>106</v>
      </c>
      <c r="G128" s="34" t="s">
        <v>107</v>
      </c>
    </row>
    <row r="129" spans="1:7">
      <c r="A129" s="57" t="s">
        <v>108</v>
      </c>
      <c r="B129" s="57">
        <f>COUNTA(B68:B123)</f>
        <v>56</v>
      </c>
      <c r="C129" s="74">
        <f>COUNTA(B44:B66)</f>
        <v>23</v>
      </c>
      <c r="D129" s="57">
        <f>COUNTA(B33:B42)</f>
        <v>10</v>
      </c>
      <c r="E129" s="57">
        <f>COUNTA(B20:B31)</f>
        <v>12</v>
      </c>
      <c r="F129" s="57">
        <f>COUNTA(B4:B18)</f>
        <v>15</v>
      </c>
      <c r="G129" s="58">
        <f>SUM(B129:F129)</f>
        <v>116</v>
      </c>
    </row>
  </sheetData>
  <mergeCells count="5">
    <mergeCell ref="A4:A18"/>
    <mergeCell ref="A20:A31"/>
    <mergeCell ref="A33:A42"/>
    <mergeCell ref="A44:A66"/>
    <mergeCell ref="A68:A1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3.3.2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2023-01-04T15:01:08Z</dcterms:created>
  <dcterms:modified xsi:type="dcterms:W3CDTF">2023-01-04T15:52:50Z</dcterms:modified>
</cp:coreProperties>
</file>